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BuÇalışmaKitabı"/>
  <mc:AlternateContent xmlns:mc="http://schemas.openxmlformats.org/markup-compatibility/2006">
    <mc:Choice Requires="x15">
      <x15ac:absPath xmlns:x15ac="http://schemas.microsoft.com/office/spreadsheetml/2010/11/ac" url="C:\Users\beyte\Desktop\"/>
    </mc:Choice>
  </mc:AlternateContent>
  <xr:revisionPtr revIDLastSave="0" documentId="13_ncr:1_{348CAF29-4617-4D8B-B095-30138C895C22}" xr6:coauthVersionLast="47" xr6:coauthVersionMax="47" xr10:uidLastSave="{00000000-0000-0000-0000-000000000000}"/>
  <bookViews>
    <workbookView xWindow="-120" yWindow="-120" windowWidth="29040" windowHeight="15720" xr2:uid="{00000000-000D-0000-FFFF-FFFF00000000}"/>
  </bookViews>
  <sheets>
    <sheet name="Lisansüstü Eğitim Enstitüsü" sheetId="3" r:id="rId1"/>
    <sheet name="Eğitim Fakültesi (İngilizce)" sheetId="4" r:id="rId2"/>
    <sheet name="Eğitim Fakültesi (Almanca)" sheetId="14" r:id="rId3"/>
    <sheet name="Eğitim Fakült. (Diğer Bölümler)" sheetId="15" r:id="rId4"/>
    <sheet name="İlahiyat Fakültesi" sheetId="6" r:id="rId5"/>
    <sheet name="İ.İ.B.F." sheetId="5" r:id="rId6"/>
    <sheet name="Mühendislik Fakültesi" sheetId="7" r:id="rId7"/>
    <sheet name="Sağlık Bilimleri Fakültesi" sheetId="13" r:id="rId8"/>
    <sheet name="Çölemerik MYO" sheetId="8" r:id="rId9"/>
    <sheet name="Sağlık Hizmetleri MYO" sheetId="9" r:id="rId10"/>
    <sheet name="Yüksekova MYO"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9" l="1"/>
  <c r="N3" i="9"/>
  <c r="M4" i="9"/>
  <c r="M3" i="9"/>
  <c r="M3" i="8"/>
  <c r="N4" i="4"/>
  <c r="N5" i="4"/>
  <c r="N6" i="4"/>
  <c r="M4" i="4"/>
  <c r="M5" i="4"/>
  <c r="M6" i="4"/>
  <c r="M7" i="4"/>
  <c r="N7" i="4" s="1"/>
  <c r="M8" i="4"/>
  <c r="N8" i="4" s="1"/>
  <c r="M9" i="4"/>
  <c r="N9" i="4" s="1"/>
  <c r="N3" i="4"/>
  <c r="M3" i="4"/>
  <c r="M3" i="14"/>
  <c r="N3" i="14" s="1"/>
  <c r="M4" i="14"/>
  <c r="M6" i="15"/>
  <c r="N6" i="15" s="1"/>
  <c r="M5" i="15"/>
  <c r="N5" i="15" s="1"/>
  <c r="M4" i="15"/>
  <c r="N4" i="15" s="1"/>
  <c r="M3" i="15"/>
  <c r="N3" i="15" s="1"/>
</calcChain>
</file>

<file path=xl/sharedStrings.xml><?xml version="1.0" encoding="utf-8"?>
<sst xmlns="http://schemas.openxmlformats.org/spreadsheetml/2006/main" count="762" uniqueCount="199">
  <si>
    <t>İKTİSAT PR.</t>
  </si>
  <si>
    <t>ÇEVRE SAĞLIĞI PR.</t>
  </si>
  <si>
    <t>BİTKİ KORUMA PR.</t>
  </si>
  <si>
    <t>İLAHİYAT PR.</t>
  </si>
  <si>
    <t>İLK VE ACİL YARDIM PR.</t>
  </si>
  <si>
    <t>DİYALİZ PR.</t>
  </si>
  <si>
    <t>BİLGİSAYAR PROGRAMCILIĞI PR.</t>
  </si>
  <si>
    <t>AGNO</t>
  </si>
  <si>
    <t>AGNO YÜZLÜK KARŞILIĞI</t>
  </si>
  <si>
    <t>S.NO</t>
  </si>
  <si>
    <t>YABANCI DİL SINAVI</t>
  </si>
  <si>
    <t>YAZILI PUANI</t>
  </si>
  <si>
    <t>SÖZLÜ PUANI</t>
  </si>
  <si>
    <t>YABANCI DİL PUANI
(%75 YAZILI+%25 SÖZLÜ)</t>
  </si>
  <si>
    <t xml:space="preserve">ERASMUS+ PUANI
(%50 AGNO+%50 DİL PUANI) </t>
  </si>
  <si>
    <t>AÇIKLAMA</t>
  </si>
  <si>
    <t>ASİL</t>
  </si>
  <si>
    <t>İNGİLİZCE</t>
  </si>
  <si>
    <t>ALMANCA</t>
  </si>
  <si>
    <t>BAŞARISIZ</t>
  </si>
  <si>
    <t>**HESAPLANMADI</t>
  </si>
  <si>
    <t>*GİRMEDİ</t>
  </si>
  <si>
    <t>GİRMEDİ</t>
  </si>
  <si>
    <t>BU*****</t>
  </si>
  <si>
    <t>AŞ*****</t>
  </si>
  <si>
    <t>FE*****</t>
  </si>
  <si>
    <t>ER*****</t>
  </si>
  <si>
    <t>ME*****</t>
  </si>
  <si>
    <t>Çİ*****</t>
  </si>
  <si>
    <t>ON*****</t>
  </si>
  <si>
    <t>YI*****</t>
  </si>
  <si>
    <t>RO*****</t>
  </si>
  <si>
    <t>GÖ*****</t>
  </si>
  <si>
    <t>26*******98</t>
  </si>
  <si>
    <t>26*******62</t>
  </si>
  <si>
    <t>21*******76</t>
  </si>
  <si>
    <t>27*******54</t>
  </si>
  <si>
    <t>14*******86</t>
  </si>
  <si>
    <t>TCKN</t>
  </si>
  <si>
    <t>SOYADI</t>
  </si>
  <si>
    <t>ADI</t>
  </si>
  <si>
    <t>İŞLETME (YL) (TEZLİ)</t>
  </si>
  <si>
    <t>FELSEFE VE DİN BİLİMLERİ (YL) (TEZLİ)</t>
  </si>
  <si>
    <t>BİYOLOJİ (YL) (TEZLİ)</t>
  </si>
  <si>
    <t>*: 50 olan Yazılı Sınavı barajını geçemediği için Sözlü Sınava giremedi</t>
  </si>
  <si>
    <t>AY*****</t>
  </si>
  <si>
    <t>BA*****</t>
  </si>
  <si>
    <t>BE*****</t>
  </si>
  <si>
    <t>Bİ*****</t>
  </si>
  <si>
    <t>CE*****</t>
  </si>
  <si>
    <t>DE*****</t>
  </si>
  <si>
    <t>DO*****</t>
  </si>
  <si>
    <t>EL*****</t>
  </si>
  <si>
    <t>EM*****</t>
  </si>
  <si>
    <t>ES*****</t>
  </si>
  <si>
    <t>EY*****</t>
  </si>
  <si>
    <t>FA*****</t>
  </si>
  <si>
    <t>FU*****</t>
  </si>
  <si>
    <t>GÜ*****</t>
  </si>
  <si>
    <t>HA*****</t>
  </si>
  <si>
    <t>İS*****</t>
  </si>
  <si>
    <t>KA*****</t>
  </si>
  <si>
    <t>Kİ*****</t>
  </si>
  <si>
    <t>Mİ*****</t>
  </si>
  <si>
    <t>MU*****</t>
  </si>
  <si>
    <t>NA*****</t>
  </si>
  <si>
    <t>Nİ*****</t>
  </si>
  <si>
    <t>NU*****</t>
  </si>
  <si>
    <t>OK*****</t>
  </si>
  <si>
    <t>RA*****</t>
  </si>
  <si>
    <t>RI*****</t>
  </si>
  <si>
    <t>SE*****</t>
  </si>
  <si>
    <t>Sİ*****</t>
  </si>
  <si>
    <t>ÜM*****</t>
  </si>
  <si>
    <t>YA*****</t>
  </si>
  <si>
    <t>YE*****</t>
  </si>
  <si>
    <t>ZE*****</t>
  </si>
  <si>
    <t>Zİ*****</t>
  </si>
  <si>
    <t>ÇE*****</t>
  </si>
  <si>
    <t>AR*****</t>
  </si>
  <si>
    <t>DA*****</t>
  </si>
  <si>
    <t>OR*****</t>
  </si>
  <si>
    <t>TE*****</t>
  </si>
  <si>
    <t>KO*****</t>
  </si>
  <si>
    <t>AK*****</t>
  </si>
  <si>
    <t>KU*****</t>
  </si>
  <si>
    <t>KI*****</t>
  </si>
  <si>
    <t>ŞE*****</t>
  </si>
  <si>
    <t>TA*****</t>
  </si>
  <si>
    <t>SÖ*****</t>
  </si>
  <si>
    <t>İÇ*****</t>
  </si>
  <si>
    <t>AL*****</t>
  </si>
  <si>
    <t>ÖZ*****</t>
  </si>
  <si>
    <t>SA*****</t>
  </si>
  <si>
    <t>TO*****</t>
  </si>
  <si>
    <t>SÜ*****</t>
  </si>
  <si>
    <t>DU*****</t>
  </si>
  <si>
    <t>ÇA*****</t>
  </si>
  <si>
    <t>KÖ*****</t>
  </si>
  <si>
    <t>ED*****</t>
  </si>
  <si>
    <t>CA*****</t>
  </si>
  <si>
    <t>TU*****</t>
  </si>
  <si>
    <t>İN*****</t>
  </si>
  <si>
    <t>ÜN*****</t>
  </si>
  <si>
    <t>27*******26</t>
  </si>
  <si>
    <t>43*******02</t>
  </si>
  <si>
    <t>17*******82</t>
  </si>
  <si>
    <t>10*******56</t>
  </si>
  <si>
    <t>10*******32</t>
  </si>
  <si>
    <t>19*******20</t>
  </si>
  <si>
    <t>19*******26</t>
  </si>
  <si>
    <t>33*******48</t>
  </si>
  <si>
    <t>23*******44</t>
  </si>
  <si>
    <t>38*******32</t>
  </si>
  <si>
    <t>50*******08</t>
  </si>
  <si>
    <t>10*******20</t>
  </si>
  <si>
    <t>21*******06</t>
  </si>
  <si>
    <t>17*******76</t>
  </si>
  <si>
    <t>35*******58</t>
  </si>
  <si>
    <t>75*******30</t>
  </si>
  <si>
    <t>60*******72</t>
  </si>
  <si>
    <t>23*******56</t>
  </si>
  <si>
    <t>27*******34</t>
  </si>
  <si>
    <t>14*******78</t>
  </si>
  <si>
    <t>40*******02</t>
  </si>
  <si>
    <t>18*******74</t>
  </si>
  <si>
    <t>15*******18</t>
  </si>
  <si>
    <t>28*******20</t>
  </si>
  <si>
    <t>45*******32</t>
  </si>
  <si>
    <t>10*******46</t>
  </si>
  <si>
    <t>20*******28</t>
  </si>
  <si>
    <t>28*******06</t>
  </si>
  <si>
    <t>27*******94</t>
  </si>
  <si>
    <t>14*******74</t>
  </si>
  <si>
    <t>62*******66</t>
  </si>
  <si>
    <t>50*******64</t>
  </si>
  <si>
    <t>24*******86</t>
  </si>
  <si>
    <t>60*******92</t>
  </si>
  <si>
    <t>59*******90</t>
  </si>
  <si>
    <t>28*******40</t>
  </si>
  <si>
    <t>45*******12</t>
  </si>
  <si>
    <t>38*******88</t>
  </si>
  <si>
    <t>18*******66</t>
  </si>
  <si>
    <t>47*******62</t>
  </si>
  <si>
    <t>45*******14</t>
  </si>
  <si>
    <t>10*******84</t>
  </si>
  <si>
    <t>70*******96</t>
  </si>
  <si>
    <t>11*******66</t>
  </si>
  <si>
    <t>41*******44</t>
  </si>
  <si>
    <t>44*******28</t>
  </si>
  <si>
    <t>42*******36</t>
  </si>
  <si>
    <t>10*******90</t>
  </si>
  <si>
    <t>31*******02</t>
  </si>
  <si>
    <t>39*******94</t>
  </si>
  <si>
    <t>72*******08</t>
  </si>
  <si>
    <t>11*******28</t>
  </si>
  <si>
    <t>42*******10</t>
  </si>
  <si>
    <t>42*******98</t>
  </si>
  <si>
    <t>52*******78</t>
  </si>
  <si>
    <t>31*******92</t>
  </si>
  <si>
    <t>19*******04</t>
  </si>
  <si>
    <t>SINIF ÖĞRETMENLİĞİ PR.</t>
  </si>
  <si>
    <t>SİYASET BİLİMİ VE ULUSLARARASI İLİŞKİLER PR.</t>
  </si>
  <si>
    <t>ÖZEL EĞİTİM ÖĞRETMENLİĞİ PR.</t>
  </si>
  <si>
    <t>HEMŞİRELİK PR.</t>
  </si>
  <si>
    <t>İNGİLİZCE ÖĞRETMENLİĞİ PR.</t>
  </si>
  <si>
    <t>BANKACILIK VE SİGORTACILIK PR.</t>
  </si>
  <si>
    <t>HARİTA VE KADASTRO PR.</t>
  </si>
  <si>
    <t>İLKÖĞRETİM MATEMATİK ÖĞRETMENLİĞİ PR.</t>
  </si>
  <si>
    <t>MÜZİK ÖĞRETMENLİĞİ PR.</t>
  </si>
  <si>
    <t>ÇOCUK GELİŞİMİ PR.</t>
  </si>
  <si>
    <t>REHBERLİK VE PSİKOLOJİK DANIŞMANLIK PR.</t>
  </si>
  <si>
    <t>LOJİSTİK PR.</t>
  </si>
  <si>
    <t>BEDEN EĞİTİMİ VE SPOR ÖĞRETMENLİĞİ PR.</t>
  </si>
  <si>
    <t>ALMANCA ÖĞRETMENLİĞİ PR.</t>
  </si>
  <si>
    <t>Şİ*****</t>
  </si>
  <si>
    <t>31*******72</t>
  </si>
  <si>
    <t>1. YEDEK</t>
  </si>
  <si>
    <t>2. YEDEK</t>
  </si>
  <si>
    <t>ERASMUS+ FAALİYETİNDEN DAHA ÖNE YARARLANMA</t>
  </si>
  <si>
    <t>SEÇİM ÖNCELİKLERİ</t>
  </si>
  <si>
    <t>,</t>
  </si>
  <si>
    <t>***1</t>
  </si>
  <si>
    <t>***2</t>
  </si>
  <si>
    <t>***5</t>
  </si>
  <si>
    <t>**: 50 olan Yabancı Dil Yazılı Sınavı veya 60 olan Erasmus+ Puanı (Nihai Puan) barajını geçemediği için puanı hesaplanmadı</t>
  </si>
  <si>
    <t>***: Birinci ve ikinci derece yakınları veya kendileri 6 Şubat 2023 tarihinde meydana gelen deprem felaketinin akabinde Cumhurbaşkanlığı’nın 08.02.2023 tarih ve 6785 sayılı kararıyla OHAL ilan edilen Adana, Adıyaman, Diyarbakır, Gaziantep, Hatay, Kahramanmaraş, Kilis, Malatya, Osmaniye ve Şanlıurfa illeri ile AFAD Başkanlığı’nın kararlarıyla genele etkili afet bölgesi ilan edilen Batman, Bingöl, Elazığ, Kayseri, Mardin, Niğde, Tunceli illeri ile Sivas’ın Gürün ilçesinde ikamet eden öğrencilere +10 puan</t>
  </si>
  <si>
    <t>BAŞVURU YAPILMAMIŞTIR</t>
  </si>
  <si>
    <t>BÖLÜMÜ</t>
  </si>
  <si>
    <t>3. YEDEK</t>
  </si>
  <si>
    <t>2023-2024 AKADEMİK YILI GÜZ DÖNEMİ ERASMUS+ ÖĞRENCİ ÖĞRENİM HAREKETLİLİĞİ SONUÇLARI-LİSANSÜSTÜ EĞİTİM ESNTİTÜSÜ</t>
  </si>
  <si>
    <t>2023-2024 AKADEMİK YILI GÜZ DÖNEMİ ERASMUS+ ÖĞRENCİ ÖĞRENİM HAREKETLİLİĞİ SONUÇLARI-SAĞLIK HİZMETLERİ MYO</t>
  </si>
  <si>
    <t>2023-2024 AKADEMİK YILI GÜZ DÖNEMİ ERASMUS+ ÖĞRENCİ ÖĞRENİM HAREKETLİLİĞİ SONUÇLARI-YÜKSEKOVA MYO</t>
  </si>
  <si>
    <t>2023-2024 AKADEMİK YILI GÜZ DÖNEMİ ERASMUS+ ÖĞRENCİ ÖĞRENİM HAREKETLİLİĞİ SONUÇLARI-ÇÖLEMERİK MYO</t>
  </si>
  <si>
    <t>2023-2024 AKADEMİK YILI GÜZ DÖNEMİ ERASMUS+ ÖĞRENCİ ÖĞRENİM HAREKETLİLİĞİ SONUÇLARI-SAĞLIK BİLİMLERİ FAKÜLTESİ</t>
  </si>
  <si>
    <t>2023-2024 AKADEMİK YILI GÜZ DÖNEMİ ERASMUS+ ÖĞRENCİ ÖĞRENİM HAREKETLİLİĞİ SONUÇLARI-MÜHENDİSLİK FAKÜLTESİ</t>
  </si>
  <si>
    <t>2023-2024 AKADEMİK YILI GÜZ DÖNEMİ ERASMUS+ ÖĞRENCİ ÖĞRENİM HAREKETLİLİĞİ SONUÇLARI-İ.İ.B.F</t>
  </si>
  <si>
    <t>2023-2024 AKADEMİK YILI GÜZ DÖNEMİ ERASMUS+ ÖĞRENCİ ÖĞRENİM HAREKETLİLİĞİ SONUÇLARI-İLAHİYAT FAKÜLTESİ</t>
  </si>
  <si>
    <t>2023-2024 AKADEMİK YILI GÜZ DÖNEMİ ERASMUS+ ÖĞRENCİ ÖĞRENİM HAREKETLİLİĞİ SONUÇLARI-EĞİTİM FAKÜLTESİ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</si>
</sst>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rgb="FF000000"/>
      <name val="Calibri"/>
      <family val="2"/>
    </font>
    <font>
      <b/>
      <sz val="10"/>
      <color theme="0"/>
      <name val="Calibri"/>
      <family val="2"/>
    </font>
    <font>
      <sz val="10"/>
      <color rgb="FF000000"/>
      <name val="Calibri"/>
      <family val="2"/>
    </font>
    <font>
      <b/>
      <sz val="12"/>
      <color rgb="FF000000"/>
      <name val="Calibri"/>
      <family val="2"/>
      <charset val="162"/>
    </font>
    <font>
      <sz val="11"/>
      <color theme="1"/>
      <name val="Calibri"/>
      <family val="2"/>
    </font>
    <font>
      <sz val="8"/>
      <name val="Calibri"/>
      <family val="2"/>
    </font>
    <font>
      <b/>
      <sz val="11"/>
      <color rgb="FF000000"/>
      <name val="Calibri"/>
      <family val="2"/>
      <charset val="162"/>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s>
  <cellStyleXfs count="1">
    <xf numFmtId="0" fontId="0" fillId="0" borderId="0" applyBorder="0"/>
  </cellStyleXfs>
  <cellXfs count="48">
    <xf numFmtId="0" fontId="0" fillId="0" borderId="0" xfId="0" applyNumberFormat="1" applyFill="1" applyAlignment="1" applyProtection="1"/>
    <xf numFmtId="0" fontId="0" fillId="0" borderId="0" xfId="0" applyNumberFormat="1" applyFill="1" applyAlignment="1" applyProtection="1">
      <alignment vertical="center"/>
    </xf>
    <xf numFmtId="0" fontId="0" fillId="0" borderId="0" xfId="0" applyNumberFormat="1" applyFill="1" applyAlignment="1" applyProtection="1">
      <alignment horizontal="right"/>
    </xf>
    <xf numFmtId="0" fontId="1" fillId="2" borderId="1" xfId="0" applyFont="1" applyFill="1" applyBorder="1" applyAlignment="1">
      <alignment horizontal="left" vertical="center"/>
    </xf>
    <xf numFmtId="0" fontId="2"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0" fontId="2" fillId="0" borderId="1" xfId="0" applyNumberFormat="1" applyFont="1" applyFill="1" applyBorder="1" applyAlignment="1" applyProtection="1"/>
    <xf numFmtId="0" fontId="1" fillId="2" borderId="2" xfId="0" applyFont="1" applyFill="1" applyBorder="1" applyAlignment="1">
      <alignment horizontal="left" vertical="center"/>
    </xf>
    <xf numFmtId="0" fontId="2" fillId="0" borderId="2"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vertical="center"/>
    </xf>
    <xf numFmtId="0" fontId="2" fillId="0" borderId="0" xfId="0" applyNumberFormat="1" applyFont="1" applyFill="1" applyAlignment="1" applyProtection="1"/>
    <xf numFmtId="0" fontId="1" fillId="2" borderId="3" xfId="0" applyFont="1" applyFill="1" applyBorder="1" applyAlignment="1">
      <alignment horizontal="left" vertical="center"/>
    </xf>
    <xf numFmtId="0" fontId="2" fillId="0" borderId="3"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left" vertical="center" wrapText="1"/>
    </xf>
    <xf numFmtId="0" fontId="4" fillId="3" borderId="1" xfId="0" applyFont="1" applyFill="1" applyBorder="1"/>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NumberFormat="1" applyFont="1" applyFill="1" applyBorder="1" applyAlignment="1" applyProtection="1"/>
    <xf numFmtId="2" fontId="0" fillId="0" borderId="1" xfId="0" applyNumberFormat="1" applyFont="1" applyBorder="1" applyAlignment="1">
      <alignment horizontal="right"/>
    </xf>
    <xf numFmtId="2" fontId="0" fillId="0" borderId="1" xfId="0" applyNumberFormat="1" applyFont="1" applyFill="1" applyBorder="1" applyAlignment="1" applyProtection="1"/>
    <xf numFmtId="164" fontId="0" fillId="0" borderId="1" xfId="0" applyNumberFormat="1" applyFont="1" applyFill="1" applyBorder="1" applyAlignment="1" applyProtection="1"/>
    <xf numFmtId="0" fontId="4"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2" fontId="0" fillId="0" borderId="1" xfId="0" applyNumberFormat="1" applyFont="1" applyFill="1" applyBorder="1" applyAlignment="1" applyProtection="1">
      <alignment horizontal="right"/>
    </xf>
    <xf numFmtId="2" fontId="0" fillId="0" borderId="1" xfId="0" applyNumberFormat="1" applyFont="1" applyFill="1" applyBorder="1" applyAlignment="1" applyProtection="1">
      <alignment horizontal="right" vertical="center"/>
    </xf>
    <xf numFmtId="0" fontId="4" fillId="3" borderId="1" xfId="0" applyFont="1" applyFill="1" applyBorder="1" applyAlignment="1">
      <alignment vertical="center"/>
    </xf>
    <xf numFmtId="0" fontId="0" fillId="0" borderId="1" xfId="0" applyFont="1" applyBorder="1" applyAlignment="1">
      <alignment vertical="center"/>
    </xf>
    <xf numFmtId="0" fontId="0" fillId="0" borderId="1" xfId="0" applyNumberFormat="1" applyFont="1" applyFill="1" applyBorder="1" applyAlignment="1" applyProtection="1">
      <alignment vertical="center"/>
    </xf>
    <xf numFmtId="2" fontId="0" fillId="0" borderId="1" xfId="0" applyNumberFormat="1" applyFont="1" applyFill="1" applyBorder="1" applyAlignment="1" applyProtection="1">
      <alignment vertical="center"/>
    </xf>
    <xf numFmtId="164" fontId="0" fillId="0" borderId="1" xfId="0" applyNumberFormat="1" applyFont="1" applyFill="1" applyBorder="1" applyAlignment="1" applyProtection="1">
      <alignment vertical="center"/>
    </xf>
    <xf numFmtId="0" fontId="4" fillId="0" borderId="1" xfId="0" applyFont="1" applyBorder="1" applyAlignment="1">
      <alignment vertical="center"/>
    </xf>
    <xf numFmtId="0" fontId="1" fillId="2" borderId="4" xfId="0" applyNumberFormat="1" applyFont="1" applyFill="1" applyBorder="1" applyAlignment="1">
      <alignment horizontal="left" vertical="center"/>
    </xf>
    <xf numFmtId="0" fontId="1" fillId="2" borderId="4" xfId="0" applyNumberFormat="1" applyFont="1" applyFill="1" applyBorder="1" applyAlignment="1">
      <alignment horizontal="left" vertical="center" wrapText="1"/>
    </xf>
    <xf numFmtId="0" fontId="1" fillId="2" borderId="5" xfId="0" applyNumberFormat="1" applyFont="1" applyFill="1" applyBorder="1" applyAlignment="1">
      <alignment horizontal="left" vertical="center"/>
    </xf>
    <xf numFmtId="2" fontId="0" fillId="0" borderId="1" xfId="0" applyNumberFormat="1" applyFont="1" applyBorder="1" applyAlignment="1">
      <alignment horizontal="center"/>
    </xf>
    <xf numFmtId="0" fontId="0" fillId="0" borderId="1" xfId="0"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center" vertical="center"/>
    </xf>
    <xf numFmtId="2" fontId="0" fillId="0" borderId="1" xfId="0" applyNumberFormat="1" applyFont="1" applyBorder="1" applyAlignment="1">
      <alignment horizontal="right" vertical="center"/>
    </xf>
    <xf numFmtId="0" fontId="2" fillId="0" borderId="1" xfId="0" applyNumberFormat="1" applyFont="1" applyFill="1" applyBorder="1" applyAlignment="1" applyProtection="1">
      <alignment vertical="center"/>
    </xf>
    <xf numFmtId="0" fontId="4" fillId="3" borderId="1" xfId="0" applyNumberFormat="1" applyFont="1" applyFill="1" applyBorder="1" applyAlignment="1">
      <alignment vertical="center"/>
    </xf>
    <xf numFmtId="0" fontId="0" fillId="0" borderId="1" xfId="0" applyFont="1" applyBorder="1" applyAlignment="1">
      <alignment horizontal="right" vertical="center"/>
    </xf>
    <xf numFmtId="0" fontId="4" fillId="0" borderId="1" xfId="0" applyNumberFormat="1" applyFont="1" applyBorder="1" applyAlignment="1">
      <alignment vertical="center"/>
    </xf>
    <xf numFmtId="0" fontId="3"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xf>
  </cellXfs>
  <cellStyles count="1">
    <cellStyle name="Normal" xfId="0" builtinId="0"/>
  </cellStyles>
  <dxfs count="172">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164" formatCode="0.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bottom style="thin">
          <color rgb="FF000000"/>
        </bottom>
      </border>
    </dxf>
    <dxf>
      <font>
        <strike val="0"/>
        <outline val="0"/>
        <shadow val="0"/>
        <u val="none"/>
        <vertAlign val="baseline"/>
        <sz val="11"/>
        <name val="Calibri"/>
        <family val="2"/>
        <scheme val="none"/>
      </font>
      <fill>
        <patternFill patternType="none">
          <fgColor rgb="FF000000"/>
          <bgColor rgb="FFFFFFFF"/>
        </patternFill>
      </fill>
      <alignment horizontal="general" vertical="center" textRotation="0" wrapText="0" indent="0" justifyLastLine="0" shrinkToFit="0" readingOrder="0"/>
      <protection locked="1" hidden="0"/>
    </dxf>
    <dxf>
      <border>
        <bottom style="thin">
          <color rgb="FF000000"/>
        </bottom>
      </border>
    </dxf>
    <dxf>
      <font>
        <b val="0"/>
        <i val="0"/>
        <strike val="0"/>
        <condense val="0"/>
        <extend val="0"/>
        <outline val="0"/>
        <shadow val="0"/>
        <u val="none"/>
        <vertAlign val="baseline"/>
        <sz val="10"/>
        <color rgb="FF000000"/>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164" formatCode="0.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none"/>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family val="2"/>
        <scheme val="none"/>
      </font>
      <alignment vertical="center" textRotation="0" wrapText="0" indent="0" justifyLastLine="0" shrinkToFit="0" readingOrder="0"/>
    </dxf>
    <dxf>
      <border>
        <bottom style="thin">
          <color rgb="FF000000"/>
        </bottom>
      </border>
    </dxf>
    <dxf>
      <font>
        <strike val="0"/>
        <outline val="0"/>
        <shadow val="0"/>
        <u val="none"/>
        <vertAlign val="baseline"/>
        <sz val="10"/>
        <name val="Calibri"/>
        <family val="2"/>
        <scheme val="none"/>
      </font>
      <alignment horizontal="lef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CAA499-5E06-4B9A-9176-EB1DC50FDFC7}" name="BaşvuruListesi3" displayName="BaşvuruListesi3" ref="B2:O7" totalsRowShown="0" headerRowDxfId="171" dataDxfId="169" headerRowBorderDxfId="170">
  <sortState xmlns:xlrd2="http://schemas.microsoft.com/office/spreadsheetml/2017/richdata2" ref="B3:O7">
    <sortCondition ref="B2:B7"/>
  </sortState>
  <tableColumns count="14">
    <tableColumn id="3" xr3:uid="{FE1EFF08-0D99-48B3-AA3B-F9B32B165221}" name="ADI" dataDxfId="168"/>
    <tableColumn id="6" xr3:uid="{DF52583D-F089-4A52-98BD-7C5827EECF0A}" name="SOYADI" dataDxfId="167"/>
    <tableColumn id="4" xr3:uid="{AF83FE85-2508-41C1-AD1C-DC2838FBFD78}" name="TCKN" dataDxfId="166"/>
    <tableColumn id="9" xr3:uid="{429AA891-BDCB-4BB0-A2D2-7AE1B72F0077}" name="BÖLÜMÜ" dataDxfId="165"/>
    <tableColumn id="7" xr3:uid="{8EAA0682-77CF-404F-881E-975E7043E40F}" name="YABANCI DİL SINAVI" dataDxfId="164"/>
    <tableColumn id="11" xr3:uid="{D62E0996-B626-4FBD-9B48-D9B4DF6C762B}" name="AGNO" dataDxfId="163"/>
    <tableColumn id="5" xr3:uid="{2649FEAC-F1D3-4B49-A93B-C224E2937B3D}" name="AGNO YÜZLÜK KARŞILIĞI" dataDxfId="162"/>
    <tableColumn id="13" xr3:uid="{6B140F32-885A-435F-BBCC-8F7D2E08898D}" name="YAZILI PUANI" dataDxfId="161"/>
    <tableColumn id="14" xr3:uid="{985B2726-1C5C-44C4-9236-865C284815BA}" name="SÖZLÜ PUANI" dataDxfId="160"/>
    <tableColumn id="8" xr3:uid="{94FE5F1A-0B72-49B9-916A-CF80AF3875B0}" name="ERASMUS+ FAALİYETİNDEN DAHA ÖNE YARARLANMA" dataDxfId="159"/>
    <tableColumn id="12" xr3:uid="{B8DAB355-B166-4670-8838-1E7AF8DEA167}" name="SEÇİM ÖNCELİKLERİ" dataDxfId="158"/>
    <tableColumn id="1" xr3:uid="{167A4985-5AB4-4506-AF9E-9E4EB2B4B5FA}" name="YABANCI DİL PUANI_x000a_(%75 YAZILI+%25 SÖZLÜ)" dataDxfId="157">
      <calculatedColumnFormula>(BaşvuruListesi3[[#This Row],[YAZILI PUANI]]*0.75)+(BaşvuruListesi3[[#This Row],[SÖZLÜ PUANI]]*0.25)</calculatedColumnFormula>
    </tableColumn>
    <tableColumn id="2" xr3:uid="{5AA320E3-D144-484B-9BE3-D4446A9ADBC6}" name="ERASMUS+ PUANI_x000a_(%50 AGNO+%50 DİL PUANI) " dataDxfId="156">
      <calculatedColumnFormula>(BaşvuruListesi3[[#This Row],[AGNO YÜZLÜK KARŞILIĞI]]*0.5)+(BaşvuruListesi3[[#This Row],[YABANCI DİL PUANI
(%75 YAZILI+%25 SÖZLÜ)]]*0.5)</calculatedColumnFormula>
    </tableColumn>
    <tableColumn id="10" xr3:uid="{61399750-43C4-459F-863A-01C6952E1D7F}" name="AÇIKLAMA" dataDxfId="15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F73C002-A8CB-4D4A-AFA0-8EBBD86BB1DC}" name="Tablo719" displayName="Tablo719" ref="A2:O4" totalsRowShown="0" headerRowDxfId="18" dataDxfId="16" headerRowBorderDxfId="17" tableBorderDxfId="15">
  <tableColumns count="15">
    <tableColumn id="1" xr3:uid="{FA151529-304E-4772-A010-96E4679F04CC}" name="S.NO" dataDxfId="14"/>
    <tableColumn id="2" xr3:uid="{55C02C89-8909-4068-8D8C-E6EA4A29176B}" name="ADI" dataDxfId="13"/>
    <tableColumn id="4" xr3:uid="{3A888624-C5C2-47DD-974D-FE2E2FF06F6F}" name="SOYADI" dataDxfId="12"/>
    <tableColumn id="3" xr3:uid="{9CB73182-53FA-4DC9-B06B-2F6E3E884C13}" name="TCKN" dataDxfId="11"/>
    <tableColumn id="5" xr3:uid="{4D199952-916D-40CC-A2B1-688074B2A0D7}" name="BÖLÜMÜ" dataDxfId="10"/>
    <tableColumn id="6" xr3:uid="{4200F53F-A938-4870-AB56-5A9B0A9B5BA2}" name="YABANCI DİL SINAVI" dataDxfId="9"/>
    <tableColumn id="8" xr3:uid="{9E8AEE09-A06D-4A48-8DC3-445C6FA33364}" name="AGNO" dataDxfId="8"/>
    <tableColumn id="9" xr3:uid="{13898FA7-569C-4D64-A199-B78494272250}" name="AGNO YÜZLÜK KARŞILIĞI" dataDxfId="7"/>
    <tableColumn id="10" xr3:uid="{BDDD83E7-4433-4E46-A3F9-E6314FE771D0}" name="YAZILI PUANI" dataDxfId="6"/>
    <tableColumn id="11" xr3:uid="{2221419A-6A91-403B-90EA-4AE261F1B886}" name="SÖZLÜ PUANI" dataDxfId="5"/>
    <tableColumn id="7" xr3:uid="{8EB9B6AB-3726-4EDE-B34E-00B05C9E4ED9}" name="ERASMUS+ FAALİYETİNDEN DAHA ÖNE YARARLANMA" dataDxfId="4"/>
    <tableColumn id="15" xr3:uid="{33704EC3-E742-4340-9414-18A7F8EFC15C}" name="SEÇİM ÖNCELİKLERİ" dataDxfId="3"/>
    <tableColumn id="12" xr3:uid="{ED96E2B5-1D8A-4A97-B418-F1965F2E83DB}" name="YABANCI DİL PUANI_x000a_(%75 YAZILI+%25 SÖZLÜ)" dataDxfId="2">
      <calculatedColumnFormula>(Tablo719[[#This Row],[YAZILI PUANI]]*0.75)+(Tablo719[[#This Row],[SÖZLÜ PUANI]]*0.25)</calculatedColumnFormula>
    </tableColumn>
    <tableColumn id="13" xr3:uid="{A28A6E03-ADE0-4CB8-9DD5-86A55213FD83}" name="ERASMUS+ PUANI_x000a_(%50 AGNO+%50 DİL PUANI) " dataDxfId="1">
      <calculatedColumnFormula>(Tablo719[[#This Row],[AGNO YÜZLÜK KARŞILIĞI]]*0.5)+(Tablo719[[#This Row],[YABANCI DİL PUANI
(%75 YAZILI+%25 SÖZLÜ)]]*0.5)</calculatedColumnFormula>
    </tableColumn>
    <tableColumn id="14" xr3:uid="{7D78AE3A-C3F0-421B-82DC-23644216C897}" name="AÇIKLAMA"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6123531-F77A-4A5B-9C52-F7E5567D577F}" name="BaşvuruListesi5" displayName="BaşvuruListesi5" ref="B2:O19" totalsRowShown="0" headerRowDxfId="154" dataDxfId="152" headerRowBorderDxfId="153">
  <sortState xmlns:xlrd2="http://schemas.microsoft.com/office/spreadsheetml/2017/richdata2" ref="B3:O19">
    <sortCondition descending="1" ref="N2:N19"/>
  </sortState>
  <tableColumns count="14">
    <tableColumn id="3" xr3:uid="{28754EDA-11DF-42A0-AE27-62AA65B78D08}" name="ADI" dataDxfId="151"/>
    <tableColumn id="4" xr3:uid="{FC149868-4F64-4CE2-8D64-71AE0AC6DB29}" name="SOYADI" dataDxfId="150"/>
    <tableColumn id="6" xr3:uid="{A7138959-573B-40C7-BF85-EB9D8D732838}" name="TCKN" dataDxfId="149"/>
    <tableColumn id="9" xr3:uid="{30B9D668-A5CD-4313-B5AE-AF66EC946E0E}" name="BÖLÜMÜ" dataDxfId="148"/>
    <tableColumn id="7" xr3:uid="{7E210C29-195F-406B-B3E8-923D6131D99D}" name="YABANCI DİL SINAVI" dataDxfId="147"/>
    <tableColumn id="11" xr3:uid="{FD010CAD-26AB-4B1B-BA9D-4CA8A2E373E6}" name="AGNO" dataDxfId="146"/>
    <tableColumn id="5" xr3:uid="{333C929B-E3D5-4D27-9854-62633C6E4093}" name="AGNO YÜZLÜK KARŞILIĞI" dataDxfId="145"/>
    <tableColumn id="13" xr3:uid="{6198159B-E2AB-4757-B060-7D237ABBF4DE}" name="YAZILI PUANI" dataDxfId="144"/>
    <tableColumn id="14" xr3:uid="{C9C6F225-7930-48BC-AEF7-E7E51990B040}" name="SÖZLÜ PUANI" dataDxfId="143"/>
    <tableColumn id="8" xr3:uid="{30F7BF35-3CB2-47B3-9D6C-E048A3A5D0CF}" name="ERASMUS+ FAALİYETİNDEN DAHA ÖNE YARARLANMA" dataDxfId="142"/>
    <tableColumn id="12" xr3:uid="{7D7D7EA4-0717-49A1-A12E-1152E4D54A20}" name="SEÇİM ÖNCELİKLERİ" dataDxfId="141"/>
    <tableColumn id="1" xr3:uid="{AC4087A1-0BC5-452A-8100-6A93F68DC4D6}" name="YABANCI DİL PUANI_x000a_(%75 YAZILI+%25 SÖZLÜ)" dataDxfId="140">
      <calculatedColumnFormula>(BaşvuruListesi5[[#This Row],[YAZILI PUANI]]*0.75)+(BaşvuruListesi5[[#This Row],[SÖZLÜ PUANI]]*0.25)</calculatedColumnFormula>
    </tableColumn>
    <tableColumn id="2" xr3:uid="{62C3D9C5-390E-4846-B16B-6CEB96BBB688}" name="ERASMUS+ PUANI_x000a_(%50 AGNO+%50 DİL PUANI) " dataDxfId="139">
      <calculatedColumnFormula>BaşvuruListesi5[[#This Row],[AGNO YÜZLÜK KARŞILIĞI]]*0.5+BaşvuruListesi5[[#This Row],[YABANCI DİL PUANI
(%75 YAZILI+%25 SÖZLÜ)]]*0.5+BaşvuruListesi5[[#This Row],[ERASMUS+ FAALİYETİNDEN DAHA ÖNE YARARLANMA]]+BaşvuruListesi5[[#This Row],[SEÇİM ÖNCELİKLERİ]]</calculatedColumnFormula>
    </tableColumn>
    <tableColumn id="10" xr3:uid="{35917A12-9026-4CC3-9B1F-1B2C7360BCBE}" name="AÇIKLAMA" dataDxfId="1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A9B673-454D-4AE4-A3C6-4BC6529A59E3}" name="BaşvuruListesi54" displayName="BaşvuruListesi54" ref="B2:O5" totalsRowShown="0" headerRowDxfId="137" dataDxfId="135" headerRowBorderDxfId="136">
  <sortState xmlns:xlrd2="http://schemas.microsoft.com/office/spreadsheetml/2017/richdata2" ref="B3:O5">
    <sortCondition ref="E2:E5"/>
  </sortState>
  <tableColumns count="14">
    <tableColumn id="3" xr3:uid="{D70EB47D-E1E7-449E-905A-62BB8701934F}" name="ADI" dataDxfId="134"/>
    <tableColumn id="4" xr3:uid="{B38BD862-4C1A-44BE-8C90-7895D14AB42C}" name="SOYADI" dataDxfId="133"/>
    <tableColumn id="6" xr3:uid="{AA998167-AAF1-4944-AD9C-B21E362AA240}" name="TCKN" dataDxfId="132"/>
    <tableColumn id="9" xr3:uid="{4A860350-1607-42EC-84F9-6192BC9573E3}" name="BÖLÜMÜ" dataDxfId="131"/>
    <tableColumn id="7" xr3:uid="{B00BD421-B5AB-4E01-A525-C946660C2A42}" name="YABANCI DİL SINAVI" dataDxfId="130"/>
    <tableColumn id="11" xr3:uid="{94057C8A-1D38-4205-A4C8-E476DC96DB96}" name="AGNO" dataDxfId="129"/>
    <tableColumn id="5" xr3:uid="{DDEA7E7A-13FF-4044-9FE8-A86B8B7C7168}" name="AGNO YÜZLÜK KARŞILIĞI" dataDxfId="128"/>
    <tableColumn id="13" xr3:uid="{53117A68-68A4-41A5-A3F9-BE1100F1BD54}" name="YAZILI PUANI" dataDxfId="127"/>
    <tableColumn id="14" xr3:uid="{B9E9D8B9-93B5-4488-9ADC-1080CC9E8485}" name="SÖZLÜ PUANI" dataDxfId="126"/>
    <tableColumn id="8" xr3:uid="{8162F6BD-312F-4631-9B5A-3A9A3AB204D5}" name="ERASMUS+ FAALİYETİNDEN DAHA ÖNE YARARLANMA" dataDxfId="125"/>
    <tableColumn id="12" xr3:uid="{5EBDB4A8-7222-4429-A9F4-7C29E1C3C530}" name="SEÇİM ÖNCELİKLERİ" dataDxfId="124"/>
    <tableColumn id="1" xr3:uid="{048E2F7D-8109-4F1E-BDB2-406F1152DEE7}" name="YABANCI DİL PUANI_x000a_(%75 YAZILI+%25 SÖZLÜ)" dataDxfId="123">
      <calculatedColumnFormula>(BaşvuruListesi54[[#This Row],[YAZILI PUANI]]*0.75)+(BaşvuruListesi54[[#This Row],[SÖZLÜ PUANI]]*0.25)</calculatedColumnFormula>
    </tableColumn>
    <tableColumn id="2" xr3:uid="{96F320AB-F5D5-485B-A1CC-566492B5BBC3}" name="ERASMUS+ PUANI_x000a_(%50 AGNO+%50 DİL PUANI) " dataDxfId="122">
      <calculatedColumnFormula>BaşvuruListesi54[[#This Row],[AGNO YÜZLÜK KARŞILIĞI]]*0.5+BaşvuruListesi54[[#This Row],[YABANCI DİL PUANI
(%75 YAZILI+%25 SÖZLÜ)]]*0.5+BaşvuruListesi54[[#This Row],[ERASMUS+ FAALİYETİNDEN DAHA ÖNE YARARLANMA]]+BaşvuruListesi54[[#This Row],[SEÇİM ÖNCELİKLERİ]]</calculatedColumnFormula>
    </tableColumn>
    <tableColumn id="10" xr3:uid="{86EDB579-B6BA-46BA-99DE-2D8C5F5BEB7C}" name="AÇIKLAMA" dataDxfId="12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C64EC2-95B5-4114-A5D0-941BB461EDA3}" name="BaşvuruListesi546" displayName="BaşvuruListesi546" ref="B2:O20" totalsRowShown="0" headerRowDxfId="120" dataDxfId="118" headerRowBorderDxfId="119">
  <sortState xmlns:xlrd2="http://schemas.microsoft.com/office/spreadsheetml/2017/richdata2" ref="B3:O20">
    <sortCondition descending="1" ref="N2:N20"/>
  </sortState>
  <tableColumns count="14">
    <tableColumn id="3" xr3:uid="{E9F6CB29-4969-492B-9215-042F4672CBBE}" name="ADI" dataDxfId="117"/>
    <tableColumn id="4" xr3:uid="{A9F80EA5-E429-469B-8E51-2B6699494A72}" name="SOYADI" dataDxfId="116"/>
    <tableColumn id="6" xr3:uid="{293091F8-E473-4AFB-9E9E-EC2F805E26CC}" name="TCKN" dataDxfId="115"/>
    <tableColumn id="9" xr3:uid="{14C0385C-F06F-4B18-8358-57B35F07EDF5}" name="BÖLÜMÜ" dataDxfId="114"/>
    <tableColumn id="7" xr3:uid="{113DFC4E-F837-4710-947C-50F5C4B78A95}" name="YABANCI DİL SINAVI" dataDxfId="113"/>
    <tableColumn id="11" xr3:uid="{11C70085-B19D-4D3F-906A-97234A255128}" name="AGNO" dataDxfId="112"/>
    <tableColumn id="5" xr3:uid="{B112F6B2-E437-4F10-9C49-A31E49853F8F}" name="AGNO YÜZLÜK KARŞILIĞI" dataDxfId="111"/>
    <tableColumn id="13" xr3:uid="{B23ED115-6F55-4393-91FB-1010B64910A3}" name="YAZILI PUANI" dataDxfId="110"/>
    <tableColumn id="14" xr3:uid="{21EED3C6-9D4F-4BBD-9585-01FA92E1B8F4}" name="SÖZLÜ PUANI" dataDxfId="109"/>
    <tableColumn id="8" xr3:uid="{08E0F7C2-2673-4788-9979-16B9F790EC78}" name="ERASMUS+ FAALİYETİNDEN DAHA ÖNE YARARLANMA" dataDxfId="108"/>
    <tableColumn id="12" xr3:uid="{5FE52EBB-A469-42CB-A0B2-2783283FD8BB}" name="SEÇİM ÖNCELİKLERİ" dataDxfId="107"/>
    <tableColumn id="1" xr3:uid="{06C1E492-C11E-4D87-9A0A-DBB8ADBF828D}" name="YABANCI DİL PUANI_x000a_(%75 YAZILI+%25 SÖZLÜ)" dataDxfId="106">
      <calculatedColumnFormula>(BaşvuruListesi546[[#This Row],[YAZILI PUANI]]*0.75)+(BaşvuruListesi546[[#This Row],[SÖZLÜ PUANI]]*0.25)</calculatedColumnFormula>
    </tableColumn>
    <tableColumn id="2" xr3:uid="{AF4C8CE1-0B05-4928-98C1-FB2877C44AED}" name="ERASMUS+ PUANI_x000a_(%50 AGNO+%50 DİL PUANI) " dataDxfId="105">
      <calculatedColumnFormula>BaşvuruListesi546[[#This Row],[AGNO YÜZLÜK KARŞILIĞI]]*0.5+BaşvuruListesi546[[#This Row],[YABANCI DİL PUANI
(%75 YAZILI+%25 SÖZLÜ)]]*0.5+BaşvuruListesi546[[#This Row],[ERASMUS+ FAALİYETİNDEN DAHA ÖNE YARARLANMA]]+BaşvuruListesi546[[#This Row],[SEÇİM ÖNCELİKLERİ]]</calculatedColumnFormula>
    </tableColumn>
    <tableColumn id="10" xr3:uid="{53ABF637-9B30-4ADD-AE89-B93398F849D0}" name="AÇIKLAMA" dataDxfId="10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CE85CC0-57D2-480B-8993-395860268344}" name="BaşvuruListesi10" displayName="BaşvuruListesi10" ref="B2:O3" totalsRowShown="0" headerRowDxfId="103" dataDxfId="101" headerRowBorderDxfId="102">
  <tableColumns count="14">
    <tableColumn id="3" xr3:uid="{68F92C93-FC9B-4B97-8050-D4EC2FEDFB8D}" name="ADI" dataDxfId="100"/>
    <tableColumn id="6" xr3:uid="{1D31E9AF-0825-4641-B910-863625CA83E9}" name="SOYADI" dataDxfId="99"/>
    <tableColumn id="4" xr3:uid="{331A433F-388F-469E-8DA4-32E715E92203}" name="TCKN" dataDxfId="98"/>
    <tableColumn id="9" xr3:uid="{C9FB67C9-535D-4840-8F4E-25CEB1E918C1}" name="BÖLÜMÜ" dataDxfId="97"/>
    <tableColumn id="7" xr3:uid="{86DBF802-765C-42DC-A5C9-C7D30FF71BCA}" name="YABANCI DİL SINAVI" dataDxfId="96"/>
    <tableColumn id="11" xr3:uid="{033FC37E-B0F4-457B-B109-F5DDCF01C303}" name="AGNO" dataDxfId="95"/>
    <tableColumn id="5" xr3:uid="{8FE597CF-E9C0-4F6E-80EB-18B5FEB9EDFB}" name="AGNO YÜZLÜK KARŞILIĞI" dataDxfId="94"/>
    <tableColumn id="13" xr3:uid="{B57393BC-1E00-4E16-B6D1-AE6EB44742CE}" name="YAZILI PUANI" dataDxfId="93"/>
    <tableColumn id="14" xr3:uid="{58AA7FA4-2A1B-44F6-BE87-C93D6D252EA1}" name="SÖZLÜ PUANI" dataDxfId="92"/>
    <tableColumn id="8" xr3:uid="{F2D72734-8106-4F85-B301-98465D6AD5EA}" name="ERASMUS+ FAALİYETİNDEN DAHA ÖNE YARARLANMA" dataDxfId="91"/>
    <tableColumn id="12" xr3:uid="{C1E88DA9-6D22-49B2-AF39-5F231F33C386}" name="SEÇİM ÖNCELİKLERİ" dataDxfId="90"/>
    <tableColumn id="1" xr3:uid="{A975BBE8-4B58-4D58-A6AE-1153783FDEE9}" name="YABANCI DİL PUANI_x000a_(%75 YAZILI+%25 SÖZLÜ)" dataDxfId="89">
      <calculatedColumnFormula>(BaşvuruListesi10[[#This Row],[YAZILI PUANI]]*0.75)+(BaşvuruListesi10[[#This Row],[SÖZLÜ PUANI]]*0.25)</calculatedColumnFormula>
    </tableColumn>
    <tableColumn id="2" xr3:uid="{3693CD5C-21EE-48FA-BED9-C369674B15BC}" name="ERASMUS+ PUANI_x000a_(%50 AGNO+%50 DİL PUANI) " dataDxfId="88">
      <calculatedColumnFormula>(BaşvuruListesi10[[#This Row],[AGNO YÜZLÜK KARŞILIĞI]]*0.5)+(BaşvuruListesi10[[#This Row],[YABANCI DİL PUANI
(%75 YAZILI+%25 SÖZLÜ)]]*0.5)</calculatedColumnFormula>
    </tableColumn>
    <tableColumn id="10" xr3:uid="{7A4C9B4E-D071-4753-BB6C-1C04A0DD9993}" name="AÇIKLAMA" dataDxfId="8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9C5290-BD59-4BB9-8057-5D2E8DFFE4FC}" name="BaşvuruListesi7" displayName="BaşvuruListesi7" ref="B2:O6" totalsRowShown="0" headerRowDxfId="86" dataDxfId="84" headerRowBorderDxfId="85">
  <tableColumns count="14">
    <tableColumn id="3" xr3:uid="{E0BDE510-152A-40B5-A236-D58751690276}" name="ADI" dataDxfId="83"/>
    <tableColumn id="6" xr3:uid="{3C0B0A66-EDEE-4567-8D1D-727FBA302F66}" name="SOYADI" dataDxfId="82"/>
    <tableColumn id="4" xr3:uid="{4BCF5274-FDE6-461A-B653-28BE55F0101F}" name="TCKN" dataDxfId="81"/>
    <tableColumn id="9" xr3:uid="{DFD8E5CE-E456-4F4A-9570-8D9E7510E0C0}" name="BÖLÜMÜ" dataDxfId="80"/>
    <tableColumn id="7" xr3:uid="{E2E717F5-E00B-46E8-A96D-0F49192AA258}" name="YABANCI DİL SINAVI" dataDxfId="79"/>
    <tableColumn id="11" xr3:uid="{FCF4E7E4-D067-4C24-A3AA-8903FDB8204E}" name="AGNO" dataDxfId="78"/>
    <tableColumn id="5" xr3:uid="{1E4F6308-16A1-44C7-BFDF-CE2462FCAF50}" name="AGNO YÜZLÜK KARŞILIĞI" dataDxfId="77"/>
    <tableColumn id="13" xr3:uid="{7D3AF224-6C3A-49E6-97B1-B60525F5CE45}" name="YAZILI PUANI" dataDxfId="76"/>
    <tableColumn id="14" xr3:uid="{F2B8B8A1-4F10-4B66-AFE4-01E95552EB8A}" name="SÖZLÜ PUANI" dataDxfId="75"/>
    <tableColumn id="8" xr3:uid="{01D7547A-7D00-408B-BFD0-E54F737A695D}" name="ERASMUS+ FAALİYETİNDEN DAHA ÖNE YARARLANMA" dataDxfId="74"/>
    <tableColumn id="12" xr3:uid="{C1859AB4-51DF-445B-AF25-568197947AC7}" name="SEÇİM ÖNCELİKLERİ" dataDxfId="73"/>
    <tableColumn id="1" xr3:uid="{21AAF140-58FD-4C4C-8AE5-25E303B249E9}" name="YABANCI DİL PUANI_x000a_(%75 YAZILI+%25 SÖZLÜ)" dataDxfId="72">
      <calculatedColumnFormula>(BaşvuruListesi7[[#This Row],[YAZILI PUANI]]*0.75)+(BaşvuruListesi7[[#This Row],[SÖZLÜ PUANI]]*0.25)</calculatedColumnFormula>
    </tableColumn>
    <tableColumn id="2" xr3:uid="{330FE501-1ADD-4F3A-AA28-FA7679FAA158}" name="ERASMUS+ PUANI_x000a_(%50 AGNO+%50 DİL PUANI) " dataDxfId="71">
      <calculatedColumnFormula>(BaşvuruListesi7[[#This Row],[AGNO YÜZLÜK KARŞILIĞI]]*0.5)+(BaşvuruListesi7[[#This Row],[YABANCI DİL PUANI
(%75 YAZILI+%25 SÖZLÜ)]]*0.5)</calculatedColumnFormula>
    </tableColumn>
    <tableColumn id="10" xr3:uid="{27F9D40A-6833-4289-B97D-CCCE2DDB31AF}" name="AÇIKLAMA" dataDxfId="7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47CBC5-C13C-4A20-81D9-F6C52AF8190B}" name="BaşvuruListesi122" displayName="BaşvuruListesi122" ref="B2:O6" totalsRowShown="0" headerRowDxfId="69" dataDxfId="67" headerRowBorderDxfId="68">
  <tableColumns count="14">
    <tableColumn id="3" xr3:uid="{5DB99A4E-80A8-4454-9AF2-CCE4942DBB5E}" name="ADI" dataDxfId="66"/>
    <tableColumn id="6" xr3:uid="{E9ED451E-5E5B-43FF-9847-AD3CC55E14E9}" name="SOYADI" dataDxfId="65"/>
    <tableColumn id="4" xr3:uid="{640AB0B1-728E-46DD-A6C7-9EC5970D662F}" name="TCKN" dataDxfId="64"/>
    <tableColumn id="9" xr3:uid="{0B2E9950-9D4B-45F2-8A16-766EA8CFA142}" name="BÖLÜMÜ" dataDxfId="63"/>
    <tableColumn id="7" xr3:uid="{93B795E4-8926-446E-8B90-E4F7D424501D}" name="YABANCI DİL SINAVI" dataDxfId="62"/>
    <tableColumn id="11" xr3:uid="{AAC7DA92-9671-49E7-B292-26D8E2DD3C85}" name="AGNO" dataDxfId="61"/>
    <tableColumn id="5" xr3:uid="{CC4F83FA-78B9-4E0C-833B-3130A6CE2FDC}" name="AGNO YÜZLÜK KARŞILIĞI" dataDxfId="60"/>
    <tableColumn id="13" xr3:uid="{31CF2D47-321C-4490-B444-3B2F361D6568}" name="YAZILI PUANI" dataDxfId="59"/>
    <tableColumn id="14" xr3:uid="{D0BA4F02-2585-492F-9409-342F86A85030}" name="SÖZLÜ PUANI" dataDxfId="58"/>
    <tableColumn id="8" xr3:uid="{BE1C8873-80EB-48DE-9D1A-89CA4719DDF0}" name="ERASMUS+ FAALİYETİNDEN DAHA ÖNE YARARLANMA" dataDxfId="57"/>
    <tableColumn id="12" xr3:uid="{1511E221-FF6B-428A-AAC8-900DDFC2A3F1}" name="SEÇİM ÖNCELİKLERİ" dataDxfId="56"/>
    <tableColumn id="1" xr3:uid="{0B0E357D-329F-4287-BE06-6B46F9820DC3}" name="YABANCI DİL PUANI_x000a_(%75 YAZILI+%25 SÖZLÜ)" dataDxfId="55">
      <calculatedColumnFormula>(BaşvuruListesi122[[#This Row],[YAZILI PUANI]]*0.75)+(BaşvuruListesi122[[#This Row],[SÖZLÜ PUANI]]*0.25)</calculatedColumnFormula>
    </tableColumn>
    <tableColumn id="2" xr3:uid="{E7F1AD7D-25C7-4C2D-BAFC-9E3B2D95517C}" name="ERASMUS+ PUANI_x000a_(%50 AGNO+%50 DİL PUANI) " dataDxfId="54">
      <calculatedColumnFormula>(BaşvuruListesi122[[#This Row],[AGNO YÜZLÜK KARŞILIĞI]]*0.5)+(BaşvuruListesi122[[#This Row],[YABANCI DİL PUANI
(%75 YAZILI+%25 SÖZLÜ)]]*0.5)</calculatedColumnFormula>
    </tableColumn>
    <tableColumn id="10" xr3:uid="{802D1ECA-8199-42DF-8DFF-64ABAA025565}" name="AÇIKLAMA" dataDxfId="5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62A84E-E264-45D6-9A32-F95EE41330C6}" name="BaşvuruListesi14" displayName="BaşvuruListesi14" ref="B2:O8" totalsRowShown="0" headerRowDxfId="52" dataDxfId="50" headerRowBorderDxfId="51">
  <tableColumns count="14">
    <tableColumn id="3" xr3:uid="{F701F77E-185A-4AAF-A03A-C334CA519D3F}" name="ADI" dataDxfId="49"/>
    <tableColumn id="6" xr3:uid="{C0EE9E92-5B69-4490-ADBA-4EFBF58BA1AA}" name="SOYADI" dataDxfId="48"/>
    <tableColumn id="4" xr3:uid="{1DE59040-89E1-4510-B127-D3A554FDCAB9}" name="TCKN" dataDxfId="47"/>
    <tableColumn id="9" xr3:uid="{2DDBCEFA-9C78-4BD8-BFA8-F5040C831214}" name="BÖLÜMÜ" dataDxfId="46"/>
    <tableColumn id="7" xr3:uid="{7EA8AEB0-15D0-46CB-8145-81B9D4C882C6}" name="YABANCI DİL SINAVI" dataDxfId="45"/>
    <tableColumn id="11" xr3:uid="{82C4AECA-FB6D-4211-9DAA-6C374F05D2BB}" name="AGNO" dataDxfId="44"/>
    <tableColumn id="5" xr3:uid="{78ABEC91-137B-43A8-B85C-57EF228AE857}" name="AGNO YÜZLÜK KARŞILIĞI" dataDxfId="43"/>
    <tableColumn id="13" xr3:uid="{33330869-22E9-4DC4-86DB-28484EB6EEEB}" name="YAZILI PUANI" dataDxfId="42"/>
    <tableColumn id="14" xr3:uid="{FAC03F43-1390-4950-9386-CF78EEA812DA}" name="SÖZLÜ PUANI" dataDxfId="41"/>
    <tableColumn id="8" xr3:uid="{D666E31B-AD59-459B-8B08-1D194125F0F4}" name="ERASMUS+ FAALİYETİNDEN DAHA ÖNE YARARLANMA" dataDxfId="40"/>
    <tableColumn id="12" xr3:uid="{B84602A9-4757-46B3-9B15-15224460A55B}" name="SEÇİM ÖNCELİKLERİ" dataDxfId="39"/>
    <tableColumn id="1" xr3:uid="{53FD9C3C-1122-46AD-9E23-D7A50B0824C0}" name="YABANCI DİL PUANI_x000a_(%75 YAZILI+%25 SÖZLÜ)" dataDxfId="38">
      <calculatedColumnFormula>(BaşvuruListesi14[[#This Row],[YAZILI PUANI]]*0.75)+(BaşvuruListesi14[[#This Row],[SÖZLÜ PUANI]]*0.25)</calculatedColumnFormula>
    </tableColumn>
    <tableColumn id="2" xr3:uid="{EC8E719A-C1BB-4FB0-8201-1B21D3BB4BDC}" name="ERASMUS+ PUANI_x000a_(%50 AGNO+%50 DİL PUANI) " dataDxfId="37">
      <calculatedColumnFormula>(BaşvuruListesi14[[#This Row],[AGNO YÜZLÜK KARŞILIĞI]]*0.5)+(BaşvuruListesi14[[#This Row],[YABANCI DİL PUANI
(%75 YAZILI+%25 SÖZLÜ)]]*0.5)</calculatedColumnFormula>
    </tableColumn>
    <tableColumn id="10" xr3:uid="{1B0C1B98-8181-43BC-AF9B-ED7C7239A678}" name="AÇIKLAMA" dataDxfId="3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8693E68-4882-4178-B717-C97456754601}" name="BaşvuruListesi16" displayName="BaşvuruListesi16" ref="B2:O7" totalsRowShown="0" headerRowDxfId="35" dataDxfId="33" headerRowBorderDxfId="34">
  <tableColumns count="14">
    <tableColumn id="3" xr3:uid="{0A6DE841-59A6-4212-8FAD-ECBFEBDD5078}" name="ADI" dataDxfId="32"/>
    <tableColumn id="6" xr3:uid="{0500BEE2-9171-4DFC-BA66-E411F8248C04}" name="SOYADI" dataDxfId="31"/>
    <tableColumn id="4" xr3:uid="{F1119B07-60E1-41E1-8460-5C1CC83D631E}" name="TCKN" dataDxfId="30"/>
    <tableColumn id="9" xr3:uid="{47D9F069-52DF-4730-8FF3-BE19E556CE76}" name="BÖLÜMÜ" dataDxfId="29"/>
    <tableColumn id="7" xr3:uid="{62B8FBD8-2905-44F9-8461-4B4E456E59AD}" name="YABANCI DİL SINAVI" dataDxfId="28"/>
    <tableColumn id="11" xr3:uid="{36CAB0CC-07F3-417D-A3E5-7EE5FADA9875}" name="AGNO" dataDxfId="27"/>
    <tableColumn id="5" xr3:uid="{676F8F67-847C-4EE7-B79A-E86E7FD2AB83}" name="AGNO YÜZLÜK KARŞILIĞI" dataDxfId="26"/>
    <tableColumn id="13" xr3:uid="{5FACAB38-1073-4965-B1CA-C1B47CF0345B}" name="YAZILI PUANI" dataDxfId="25"/>
    <tableColumn id="14" xr3:uid="{5C0F337D-E9B3-421C-B5A7-4F09E1C05620}" name="SÖZLÜ PUANI" dataDxfId="24"/>
    <tableColumn id="12" xr3:uid="{D765ADA0-F328-4065-89C0-34113BA02F69}" name="ERASMUS+ FAALİYETİNDEN DAHA ÖNE YARARLANMA" dataDxfId="23"/>
    <tableColumn id="8" xr3:uid="{17F6C95D-D275-4645-91F7-106EA7BECA7B}" name="SEÇİM ÖNCELİKLERİ" dataDxfId="22"/>
    <tableColumn id="1" xr3:uid="{F7F95335-D3C8-4E53-A358-0B3B69BBB629}" name="YABANCI DİL PUANI_x000a_(%75 YAZILI+%25 SÖZLÜ)" dataDxfId="21">
      <calculatedColumnFormula>(BaşvuruListesi16[[#This Row],[YAZILI PUANI]]*0.75)+(BaşvuruListesi16[[#This Row],[SÖZLÜ PUANI]]*0.25)</calculatedColumnFormula>
    </tableColumn>
    <tableColumn id="2" xr3:uid="{A6A65CDA-2F15-4B6C-83C5-7D8F3A766934}" name="ERASMUS+ PUANI_x000a_(%50 AGNO+%50 DİL PUANI) " dataDxfId="20">
      <calculatedColumnFormula>(BaşvuruListesi16[[#This Row],[AGNO YÜZLÜK KARŞILIĞI]]*0.5)+(BaşvuruListesi16[[#This Row],[YABANCI DİL PUANI
(%75 YAZILI+%25 SÖZLÜ)]]*0.5)</calculatedColumnFormula>
    </tableColumn>
    <tableColumn id="10" xr3:uid="{EBF8A1CB-08F6-406E-AE87-143A5B21D4D2}" name="AÇIKLAMA"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A2DA-A0C8-44AD-989C-17B863FD226C}">
  <sheetPr codeName="Sayfa1">
    <pageSetUpPr fitToPage="1"/>
  </sheetPr>
  <dimension ref="A1:O9"/>
  <sheetViews>
    <sheetView tabSelected="1" workbookViewId="0">
      <selection activeCell="L16" sqref="L16"/>
    </sheetView>
  </sheetViews>
  <sheetFormatPr defaultRowHeight="15" x14ac:dyDescent="0.25"/>
  <cols>
    <col min="1" max="1" width="5" customWidth="1"/>
    <col min="2" max="2" width="8.85546875" bestFit="1" customWidth="1"/>
    <col min="3" max="3" width="7.7109375" bestFit="1" customWidth="1"/>
    <col min="4" max="4" width="12" bestFit="1" customWidth="1"/>
    <col min="5" max="5" width="34" bestFit="1" customWidth="1"/>
    <col min="6" max="6" width="9.5703125" customWidth="1"/>
    <col min="7" max="7" width="5.42578125" customWidth="1"/>
    <col min="8" max="8" width="8.42578125" style="2" customWidth="1"/>
    <col min="9" max="9" width="8.7109375" customWidth="1"/>
    <col min="10" max="10" width="9.5703125" customWidth="1"/>
    <col min="11" max="11" width="12.42578125" customWidth="1"/>
    <col min="12" max="12" width="10.5703125" customWidth="1"/>
    <col min="13" max="13" width="17.28515625" customWidth="1"/>
    <col min="14" max="14" width="17" customWidth="1"/>
    <col min="15" max="15" width="9.7109375" customWidth="1"/>
    <col min="16" max="16" width="10.140625" customWidth="1"/>
  </cols>
  <sheetData>
    <row r="1" spans="1:15" ht="15.75" x14ac:dyDescent="0.25">
      <c r="A1" s="45" t="s">
        <v>190</v>
      </c>
      <c r="B1" s="45"/>
      <c r="C1" s="45"/>
      <c r="D1" s="45"/>
      <c r="E1" s="45"/>
      <c r="F1" s="45"/>
      <c r="G1" s="45"/>
      <c r="H1" s="45"/>
      <c r="I1" s="45"/>
      <c r="J1" s="45"/>
      <c r="K1" s="45"/>
      <c r="L1" s="45"/>
      <c r="M1" s="45"/>
      <c r="N1" s="45"/>
      <c r="O1" s="45"/>
    </row>
    <row r="2" spans="1:15" s="1" customFormat="1" ht="63" customHeight="1" x14ac:dyDescent="0.25">
      <c r="A2" s="12" t="s">
        <v>9</v>
      </c>
      <c r="B2" s="13" t="s">
        <v>40</v>
      </c>
      <c r="C2" s="13" t="s">
        <v>39</v>
      </c>
      <c r="D2" s="14" t="s">
        <v>38</v>
      </c>
      <c r="E2" s="13" t="s">
        <v>188</v>
      </c>
      <c r="F2" s="14" t="s">
        <v>10</v>
      </c>
      <c r="G2" s="13" t="s">
        <v>7</v>
      </c>
      <c r="H2" s="14" t="s">
        <v>8</v>
      </c>
      <c r="I2" s="14" t="s">
        <v>11</v>
      </c>
      <c r="J2" s="14" t="s">
        <v>12</v>
      </c>
      <c r="K2" s="14" t="s">
        <v>179</v>
      </c>
      <c r="L2" s="14" t="s">
        <v>180</v>
      </c>
      <c r="M2" s="14" t="s">
        <v>13</v>
      </c>
      <c r="N2" s="14" t="s">
        <v>14</v>
      </c>
      <c r="O2" s="13" t="s">
        <v>15</v>
      </c>
    </row>
    <row r="3" spans="1:15" x14ac:dyDescent="0.25">
      <c r="A3" s="42">
        <v>1</v>
      </c>
      <c r="B3" s="30" t="s">
        <v>29</v>
      </c>
      <c r="C3" s="38" t="s">
        <v>30</v>
      </c>
      <c r="D3" s="38" t="s">
        <v>36</v>
      </c>
      <c r="E3" s="30" t="s">
        <v>42</v>
      </c>
      <c r="F3" s="30" t="s">
        <v>17</v>
      </c>
      <c r="G3" s="27">
        <v>4</v>
      </c>
      <c r="H3" s="31">
        <v>100</v>
      </c>
      <c r="I3" s="31">
        <v>43</v>
      </c>
      <c r="J3" s="31" t="s">
        <v>21</v>
      </c>
      <c r="K3" s="31">
        <v>0</v>
      </c>
      <c r="L3" s="31">
        <v>0</v>
      </c>
      <c r="M3" s="31" t="s">
        <v>20</v>
      </c>
      <c r="N3" s="32" t="s">
        <v>20</v>
      </c>
      <c r="O3" s="31" t="s">
        <v>19</v>
      </c>
    </row>
    <row r="4" spans="1:15" x14ac:dyDescent="0.25">
      <c r="A4" s="44">
        <v>2</v>
      </c>
      <c r="B4" s="30" t="s">
        <v>23</v>
      </c>
      <c r="C4" s="38" t="s">
        <v>24</v>
      </c>
      <c r="D4" s="38" t="s">
        <v>33</v>
      </c>
      <c r="E4" s="30" t="s">
        <v>41</v>
      </c>
      <c r="F4" s="30" t="s">
        <v>17</v>
      </c>
      <c r="G4" s="27">
        <v>3.5</v>
      </c>
      <c r="H4" s="31">
        <v>88.33</v>
      </c>
      <c r="I4" s="31">
        <v>26</v>
      </c>
      <c r="J4" s="31" t="s">
        <v>21</v>
      </c>
      <c r="K4" s="31">
        <v>0</v>
      </c>
      <c r="L4" s="31">
        <v>0</v>
      </c>
      <c r="M4" s="31" t="s">
        <v>20</v>
      </c>
      <c r="N4" s="31" t="s">
        <v>20</v>
      </c>
      <c r="O4" s="31" t="s">
        <v>19</v>
      </c>
    </row>
    <row r="5" spans="1:15" x14ac:dyDescent="0.25">
      <c r="A5" s="42">
        <v>3</v>
      </c>
      <c r="B5" s="30" t="s">
        <v>25</v>
      </c>
      <c r="C5" s="38" t="s">
        <v>26</v>
      </c>
      <c r="D5" s="38" t="s">
        <v>34</v>
      </c>
      <c r="E5" s="30" t="s">
        <v>42</v>
      </c>
      <c r="F5" s="30" t="s">
        <v>17</v>
      </c>
      <c r="G5" s="27">
        <v>4</v>
      </c>
      <c r="H5" s="31">
        <v>100</v>
      </c>
      <c r="I5" s="31" t="s">
        <v>22</v>
      </c>
      <c r="J5" s="31" t="s">
        <v>21</v>
      </c>
      <c r="K5" s="31">
        <v>0</v>
      </c>
      <c r="L5" s="31">
        <v>0</v>
      </c>
      <c r="M5" s="31" t="s">
        <v>20</v>
      </c>
      <c r="N5" s="31" t="s">
        <v>20</v>
      </c>
      <c r="O5" s="31" t="s">
        <v>19</v>
      </c>
    </row>
    <row r="6" spans="1:15" x14ac:dyDescent="0.25">
      <c r="A6" s="33">
        <v>4</v>
      </c>
      <c r="B6" s="30" t="s">
        <v>27</v>
      </c>
      <c r="C6" s="38" t="s">
        <v>28</v>
      </c>
      <c r="D6" s="38" t="s">
        <v>35</v>
      </c>
      <c r="E6" s="30" t="s">
        <v>43</v>
      </c>
      <c r="F6" s="30" t="s">
        <v>17</v>
      </c>
      <c r="G6" s="27">
        <v>3</v>
      </c>
      <c r="H6" s="31">
        <v>76.66</v>
      </c>
      <c r="I6" s="31" t="s">
        <v>22</v>
      </c>
      <c r="J6" s="31" t="s">
        <v>21</v>
      </c>
      <c r="K6" s="31">
        <v>0</v>
      </c>
      <c r="L6" s="31">
        <v>0</v>
      </c>
      <c r="M6" s="31" t="s">
        <v>20</v>
      </c>
      <c r="N6" s="32" t="s">
        <v>20</v>
      </c>
      <c r="O6" s="31" t="s">
        <v>19</v>
      </c>
    </row>
    <row r="7" spans="1:15" x14ac:dyDescent="0.25">
      <c r="A7" s="42">
        <v>5</v>
      </c>
      <c r="B7" s="30" t="s">
        <v>31</v>
      </c>
      <c r="C7" s="38" t="s">
        <v>32</v>
      </c>
      <c r="D7" s="38" t="s">
        <v>37</v>
      </c>
      <c r="E7" s="30" t="s">
        <v>43</v>
      </c>
      <c r="F7" s="30" t="s">
        <v>17</v>
      </c>
      <c r="G7" s="27">
        <v>4</v>
      </c>
      <c r="H7" s="31">
        <v>100</v>
      </c>
      <c r="I7" s="31" t="s">
        <v>22</v>
      </c>
      <c r="J7" s="31" t="s">
        <v>21</v>
      </c>
      <c r="K7" s="31">
        <v>0</v>
      </c>
      <c r="L7" s="31">
        <v>0</v>
      </c>
      <c r="M7" s="31" t="s">
        <v>20</v>
      </c>
      <c r="N7" s="32" t="s">
        <v>20</v>
      </c>
      <c r="O7" s="31" t="s">
        <v>19</v>
      </c>
    </row>
    <row r="8" spans="1:15" x14ac:dyDescent="0.25">
      <c r="A8" s="19" t="s">
        <v>44</v>
      </c>
      <c r="B8" s="19"/>
      <c r="C8" s="19"/>
      <c r="D8" s="19"/>
      <c r="E8" s="19"/>
      <c r="F8" s="19"/>
      <c r="G8" s="19"/>
      <c r="H8" s="19"/>
      <c r="I8" s="19"/>
      <c r="J8" s="19"/>
      <c r="K8" s="19"/>
      <c r="L8" s="19"/>
      <c r="M8" s="19"/>
      <c r="N8" s="19"/>
      <c r="O8" s="19"/>
    </row>
    <row r="9" spans="1:15" x14ac:dyDescent="0.25">
      <c r="A9" s="19" t="s">
        <v>185</v>
      </c>
      <c r="B9" s="19"/>
      <c r="C9" s="19"/>
      <c r="D9" s="19"/>
      <c r="E9" s="19"/>
      <c r="F9" s="19"/>
      <c r="G9" s="19"/>
      <c r="H9" s="19"/>
      <c r="I9" s="19"/>
      <c r="J9" s="19"/>
      <c r="K9" s="19"/>
      <c r="L9" s="19"/>
      <c r="M9" s="19"/>
      <c r="N9" s="19"/>
      <c r="O9" s="19"/>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76" fitToHeight="0" orientation="landscape" r:id="rId1"/>
  <ignoredErrors>
    <ignoredError sqref="M5:N7 M3:N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22F4-8118-4BB2-90C5-3911605D4ACB}">
  <sheetPr codeName="Sayfa8">
    <pageSetUpPr fitToPage="1"/>
  </sheetPr>
  <dimension ref="A1:Q9"/>
  <sheetViews>
    <sheetView workbookViewId="0">
      <selection activeCell="A2" sqref="A2"/>
    </sheetView>
  </sheetViews>
  <sheetFormatPr defaultRowHeight="15" x14ac:dyDescent="0.25"/>
  <cols>
    <col min="1" max="1" width="5" customWidth="1"/>
    <col min="2" max="2" width="8.28515625" bestFit="1" customWidth="1"/>
    <col min="3" max="3" width="8.7109375" bestFit="1" customWidth="1"/>
    <col min="4" max="4" width="11.85546875" customWidth="1"/>
    <col min="5" max="5" width="21.7109375" bestFit="1" customWidth="1"/>
    <col min="6" max="6" width="9.42578125" customWidth="1"/>
    <col min="7" max="7" width="6.140625" customWidth="1"/>
    <col min="8" max="8" width="8.42578125" customWidth="1"/>
    <col min="9" max="9" width="8.85546875" style="2" customWidth="1"/>
    <col min="10" max="10" width="9.7109375" customWidth="1"/>
    <col min="11" max="11" width="12" customWidth="1"/>
    <col min="12" max="12" width="11.28515625" customWidth="1"/>
    <col min="13" max="13" width="17.28515625" customWidth="1"/>
    <col min="14" max="14" width="17.140625" customWidth="1"/>
    <col min="15" max="16" width="9.7109375" customWidth="1"/>
    <col min="17" max="17" width="10.140625" customWidth="1"/>
  </cols>
  <sheetData>
    <row r="1" spans="1:17" ht="15.75" x14ac:dyDescent="0.25">
      <c r="A1" s="45" t="s">
        <v>191</v>
      </c>
      <c r="B1" s="45"/>
      <c r="C1" s="45"/>
      <c r="D1" s="45"/>
      <c r="E1" s="45"/>
      <c r="F1" s="45"/>
      <c r="G1" s="45"/>
      <c r="H1" s="45"/>
      <c r="I1" s="45"/>
      <c r="J1" s="45"/>
      <c r="K1" s="45"/>
      <c r="L1" s="45"/>
      <c r="M1" s="45"/>
      <c r="N1" s="45"/>
      <c r="O1" s="45"/>
      <c r="P1" s="10"/>
      <c r="Q1" s="10"/>
    </row>
    <row r="2" spans="1:17" s="1" customFormat="1" ht="57" customHeight="1" x14ac:dyDescent="0.25">
      <c r="A2" s="8" t="s">
        <v>9</v>
      </c>
      <c r="B2" s="6" t="s">
        <v>40</v>
      </c>
      <c r="C2" s="6" t="s">
        <v>39</v>
      </c>
      <c r="D2" s="9" t="s">
        <v>38</v>
      </c>
      <c r="E2" s="6" t="s">
        <v>188</v>
      </c>
      <c r="F2" s="9" t="s">
        <v>10</v>
      </c>
      <c r="G2" s="6" t="s">
        <v>7</v>
      </c>
      <c r="H2" s="9" t="s">
        <v>8</v>
      </c>
      <c r="I2" s="9" t="s">
        <v>11</v>
      </c>
      <c r="J2" s="9" t="s">
        <v>12</v>
      </c>
      <c r="K2" s="35" t="s">
        <v>179</v>
      </c>
      <c r="L2" s="35" t="s">
        <v>180</v>
      </c>
      <c r="M2" s="9" t="s">
        <v>13</v>
      </c>
      <c r="N2" s="9" t="s">
        <v>14</v>
      </c>
      <c r="O2" s="6" t="s">
        <v>15</v>
      </c>
    </row>
    <row r="3" spans="1:17" x14ac:dyDescent="0.25">
      <c r="A3" s="28">
        <v>1</v>
      </c>
      <c r="B3" s="29" t="s">
        <v>63</v>
      </c>
      <c r="C3" s="30" t="s">
        <v>47</v>
      </c>
      <c r="D3" s="18" t="s">
        <v>136</v>
      </c>
      <c r="E3" s="18" t="s">
        <v>1</v>
      </c>
      <c r="F3" s="30" t="s">
        <v>17</v>
      </c>
      <c r="G3" s="40">
        <v>2.95</v>
      </c>
      <c r="H3" s="27">
        <v>75.5</v>
      </c>
      <c r="I3" s="31">
        <v>66</v>
      </c>
      <c r="J3" s="31">
        <v>90</v>
      </c>
      <c r="K3" s="31">
        <v>0</v>
      </c>
      <c r="L3" s="31">
        <v>0</v>
      </c>
      <c r="M3" s="31">
        <f>(BaşvuruListesi16[[#This Row],[YAZILI PUANI]]*0.75)+(BaşvuruListesi16[[#This Row],[SÖZLÜ PUANI]]*0.25)</f>
        <v>72</v>
      </c>
      <c r="N3" s="32">
        <f>(BaşvuruListesi16[[#This Row],[AGNO YÜZLÜK KARŞILIĞI]]*0.5)+(BaşvuruListesi16[[#This Row],[YABANCI DİL PUANI
(%75 YAZILI+%25 SÖZLÜ)]]*0.5)+BaşvuruListesi16[[#This Row],[ERASMUS+ FAALİYETİNDEN DAHA ÖNE YARARLANMA]]+BaşvuruListesi16[[#This Row],[SEÇİM ÖNCELİKLERİ]]</f>
        <v>73.75</v>
      </c>
      <c r="O3" s="31" t="s">
        <v>16</v>
      </c>
    </row>
    <row r="4" spans="1:17" x14ac:dyDescent="0.25">
      <c r="A4" s="33">
        <v>2</v>
      </c>
      <c r="B4" s="29" t="s">
        <v>71</v>
      </c>
      <c r="C4" s="30" t="s">
        <v>82</v>
      </c>
      <c r="D4" s="18" t="s">
        <v>153</v>
      </c>
      <c r="E4" s="18" t="s">
        <v>170</v>
      </c>
      <c r="F4" s="30" t="s">
        <v>17</v>
      </c>
      <c r="G4" s="40">
        <v>2.85</v>
      </c>
      <c r="H4" s="27">
        <v>73.16</v>
      </c>
      <c r="I4" s="27">
        <v>57</v>
      </c>
      <c r="J4" s="31">
        <v>74</v>
      </c>
      <c r="K4" s="31">
        <v>0</v>
      </c>
      <c r="L4" s="31">
        <v>0</v>
      </c>
      <c r="M4" s="31">
        <f>(BaşvuruListesi16[[#This Row],[YAZILI PUANI]]*0.75)+(BaşvuruListesi16[[#This Row],[SÖZLÜ PUANI]]*0.25)</f>
        <v>61.25</v>
      </c>
      <c r="N4" s="32">
        <f>(BaşvuruListesi16[[#This Row],[AGNO YÜZLÜK KARŞILIĞI]]*0.5)+(BaşvuruListesi16[[#This Row],[YABANCI DİL PUANI
(%75 YAZILI+%25 SÖZLÜ)]]*0.5)+BaşvuruListesi16[[#This Row],[ERASMUS+ FAALİYETİNDEN DAHA ÖNE YARARLANMA]]+BaşvuruListesi16[[#This Row],[SEÇİM ÖNCELİKLERİ]]</f>
        <v>67.204999999999998</v>
      </c>
      <c r="O4" s="31" t="s">
        <v>189</v>
      </c>
    </row>
    <row r="5" spans="1:17" x14ac:dyDescent="0.25">
      <c r="A5" s="28">
        <v>3</v>
      </c>
      <c r="B5" s="29" t="s">
        <v>54</v>
      </c>
      <c r="C5" s="29" t="s">
        <v>85</v>
      </c>
      <c r="D5" s="17" t="s">
        <v>119</v>
      </c>
      <c r="E5" s="18" t="s">
        <v>5</v>
      </c>
      <c r="F5" s="30" t="s">
        <v>17</v>
      </c>
      <c r="G5" s="40">
        <v>3.06</v>
      </c>
      <c r="H5" s="27">
        <v>78.06</v>
      </c>
      <c r="I5" s="31">
        <v>39</v>
      </c>
      <c r="J5" s="31" t="s">
        <v>21</v>
      </c>
      <c r="K5" s="31">
        <v>0</v>
      </c>
      <c r="L5" s="31">
        <v>0</v>
      </c>
      <c r="M5" s="31" t="s">
        <v>20</v>
      </c>
      <c r="N5" s="32" t="s">
        <v>20</v>
      </c>
      <c r="O5" s="31" t="s">
        <v>19</v>
      </c>
    </row>
    <row r="6" spans="1:17" x14ac:dyDescent="0.25">
      <c r="A6" s="33">
        <v>4</v>
      </c>
      <c r="B6" s="29" t="s">
        <v>57</v>
      </c>
      <c r="C6" s="30" t="s">
        <v>27</v>
      </c>
      <c r="D6" s="18" t="s">
        <v>125</v>
      </c>
      <c r="E6" s="18" t="s">
        <v>170</v>
      </c>
      <c r="F6" s="30" t="s">
        <v>17</v>
      </c>
      <c r="G6" s="40">
        <v>3.4</v>
      </c>
      <c r="H6" s="27">
        <v>86</v>
      </c>
      <c r="I6" s="31">
        <v>44</v>
      </c>
      <c r="J6" s="31" t="s">
        <v>21</v>
      </c>
      <c r="K6" s="31">
        <v>0</v>
      </c>
      <c r="L6" s="31">
        <v>0</v>
      </c>
      <c r="M6" s="31" t="s">
        <v>20</v>
      </c>
      <c r="N6" s="32" t="s">
        <v>20</v>
      </c>
      <c r="O6" s="31" t="s">
        <v>19</v>
      </c>
    </row>
    <row r="7" spans="1:17" x14ac:dyDescent="0.25">
      <c r="A7" s="28">
        <v>5</v>
      </c>
      <c r="B7" s="29" t="s">
        <v>49</v>
      </c>
      <c r="C7" s="30" t="s">
        <v>50</v>
      </c>
      <c r="D7" s="18" t="s">
        <v>112</v>
      </c>
      <c r="E7" s="18" t="s">
        <v>4</v>
      </c>
      <c r="F7" s="30" t="s">
        <v>17</v>
      </c>
      <c r="G7" s="40">
        <v>2.77</v>
      </c>
      <c r="H7" s="27">
        <v>71.3</v>
      </c>
      <c r="I7" s="31" t="s">
        <v>22</v>
      </c>
      <c r="J7" s="31" t="s">
        <v>21</v>
      </c>
      <c r="K7" s="31">
        <v>0</v>
      </c>
      <c r="L7" s="31">
        <v>0</v>
      </c>
      <c r="M7" s="31" t="s">
        <v>20</v>
      </c>
      <c r="N7" s="32" t="s">
        <v>20</v>
      </c>
      <c r="O7" s="31" t="s">
        <v>19</v>
      </c>
    </row>
    <row r="8" spans="1:17" x14ac:dyDescent="0.25">
      <c r="A8" s="19" t="s">
        <v>44</v>
      </c>
      <c r="B8" s="7"/>
      <c r="C8" s="7"/>
      <c r="D8" s="7"/>
      <c r="E8" s="7"/>
      <c r="F8" s="7"/>
      <c r="G8" s="7"/>
      <c r="H8" s="7"/>
      <c r="I8" s="7"/>
      <c r="J8" s="7"/>
      <c r="K8" s="7"/>
      <c r="L8" s="7"/>
      <c r="M8" s="7"/>
      <c r="N8" s="7"/>
      <c r="O8" s="7"/>
      <c r="P8" s="11"/>
      <c r="Q8" s="11"/>
    </row>
    <row r="9" spans="1:17" x14ac:dyDescent="0.25">
      <c r="A9" s="19" t="s">
        <v>185</v>
      </c>
      <c r="B9" s="7"/>
      <c r="C9" s="7"/>
      <c r="D9" s="7"/>
      <c r="E9" s="7"/>
      <c r="F9" s="7"/>
      <c r="G9" s="7"/>
      <c r="H9" s="7"/>
      <c r="I9" s="7"/>
      <c r="J9" s="7"/>
      <c r="K9" s="7"/>
      <c r="L9" s="7"/>
      <c r="M9" s="7"/>
      <c r="N9" s="7"/>
      <c r="O9" s="7"/>
      <c r="P9" s="11"/>
      <c r="Q9" s="11"/>
    </row>
  </sheetData>
  <mergeCells count="1">
    <mergeCell ref="A1:O1"/>
  </mergeCells>
  <printOptions horizontalCentered="1"/>
  <pageMargins left="0.55118110236220474" right="0.55118110236220474" top="0.55118110236220474" bottom="0.55118110236220474" header="0.51181102362204722" footer="0.74803149606299213"/>
  <pageSetup paperSize="9" scale="83" fitToHeight="0" orientation="landscape" verticalDpi="0" r:id="rId1"/>
  <ignoredErrors>
    <ignoredError sqref="M5:M7 N4:N7 N3"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CB28-23C4-4C2A-95DA-9F0E6AF04213}">
  <sheetPr codeName="Sayfa9">
    <pageSetUpPr fitToPage="1"/>
  </sheetPr>
  <dimension ref="A1:P6"/>
  <sheetViews>
    <sheetView workbookViewId="0">
      <selection activeCell="E3" sqref="E3"/>
    </sheetView>
  </sheetViews>
  <sheetFormatPr defaultRowHeight="15" x14ac:dyDescent="0.25"/>
  <cols>
    <col min="1" max="1" width="5" customWidth="1"/>
    <col min="2" max="2" width="7.5703125" bestFit="1" customWidth="1"/>
    <col min="3" max="3" width="8.42578125" bestFit="1" customWidth="1"/>
    <col min="4" max="4" width="11.85546875" customWidth="1"/>
    <col min="5" max="5" width="11.5703125" bestFit="1" customWidth="1"/>
    <col min="6" max="6" width="9.5703125" customWidth="1"/>
    <col min="7" max="7" width="5.42578125" customWidth="1"/>
    <col min="8" max="8" width="8.42578125" style="2" customWidth="1"/>
    <col min="9" max="9" width="7.5703125" customWidth="1"/>
    <col min="10" max="10" width="9.7109375" customWidth="1"/>
    <col min="11" max="11" width="13" customWidth="1"/>
    <col min="12" max="12" width="11.140625" customWidth="1"/>
    <col min="13" max="14" width="17.140625" customWidth="1"/>
    <col min="15" max="15" width="9.7109375" customWidth="1"/>
    <col min="16" max="16" width="10.140625" customWidth="1"/>
  </cols>
  <sheetData>
    <row r="1" spans="1:16" ht="15.75" x14ac:dyDescent="0.25">
      <c r="A1" s="45" t="s">
        <v>192</v>
      </c>
      <c r="B1" s="45"/>
      <c r="C1" s="45"/>
      <c r="D1" s="45"/>
      <c r="E1" s="45"/>
      <c r="F1" s="45"/>
      <c r="G1" s="45"/>
      <c r="H1" s="45"/>
      <c r="I1" s="45"/>
      <c r="J1" s="45"/>
      <c r="K1" s="45"/>
      <c r="L1" s="45"/>
      <c r="M1" s="45"/>
      <c r="N1" s="45"/>
      <c r="O1" s="45"/>
      <c r="P1" s="10"/>
    </row>
    <row r="2" spans="1:16" ht="51" x14ac:dyDescent="0.25">
      <c r="A2" s="3" t="s">
        <v>9</v>
      </c>
      <c r="B2" s="4" t="s">
        <v>40</v>
      </c>
      <c r="C2" s="4" t="s">
        <v>39</v>
      </c>
      <c r="D2" s="5" t="s">
        <v>38</v>
      </c>
      <c r="E2" s="4" t="s">
        <v>188</v>
      </c>
      <c r="F2" s="5" t="s">
        <v>10</v>
      </c>
      <c r="G2" s="4" t="s">
        <v>7</v>
      </c>
      <c r="H2" s="5" t="s">
        <v>8</v>
      </c>
      <c r="I2" s="5" t="s">
        <v>11</v>
      </c>
      <c r="J2" s="5" t="s">
        <v>12</v>
      </c>
      <c r="K2" s="35" t="s">
        <v>179</v>
      </c>
      <c r="L2" s="35" t="s">
        <v>180</v>
      </c>
      <c r="M2" s="5" t="s">
        <v>13</v>
      </c>
      <c r="N2" s="5" t="s">
        <v>14</v>
      </c>
      <c r="O2" s="4" t="s">
        <v>15</v>
      </c>
    </row>
    <row r="3" spans="1:16" x14ac:dyDescent="0.25">
      <c r="A3" s="28">
        <v>1</v>
      </c>
      <c r="B3" s="29" t="s">
        <v>60</v>
      </c>
      <c r="C3" s="29" t="s">
        <v>61</v>
      </c>
      <c r="D3" s="17" t="s">
        <v>131</v>
      </c>
      <c r="E3" s="18" t="s">
        <v>172</v>
      </c>
      <c r="F3" s="30" t="s">
        <v>17</v>
      </c>
      <c r="G3" s="43">
        <v>2.58</v>
      </c>
      <c r="H3" s="31">
        <v>66.86</v>
      </c>
      <c r="I3" s="31">
        <v>21</v>
      </c>
      <c r="J3" s="31" t="s">
        <v>21</v>
      </c>
      <c r="K3" s="31">
        <v>0</v>
      </c>
      <c r="L3" s="31">
        <v>0</v>
      </c>
      <c r="M3" s="31" t="s">
        <v>20</v>
      </c>
      <c r="N3" s="31" t="s">
        <v>20</v>
      </c>
      <c r="O3" s="31" t="s">
        <v>19</v>
      </c>
    </row>
    <row r="4" spans="1:16" x14ac:dyDescent="0.25">
      <c r="A4" s="30">
        <v>2</v>
      </c>
      <c r="B4" s="30" t="s">
        <v>65</v>
      </c>
      <c r="C4" s="30" t="s">
        <v>93</v>
      </c>
      <c r="D4" s="39" t="s">
        <v>139</v>
      </c>
      <c r="E4" s="38" t="s">
        <v>172</v>
      </c>
      <c r="F4" s="30" t="s">
        <v>17</v>
      </c>
      <c r="G4" s="27">
        <v>3.05</v>
      </c>
      <c r="H4" s="31">
        <v>77.83</v>
      </c>
      <c r="I4" s="31">
        <v>32</v>
      </c>
      <c r="J4" s="31" t="s">
        <v>21</v>
      </c>
      <c r="K4" s="31">
        <v>0</v>
      </c>
      <c r="L4" s="31">
        <v>0</v>
      </c>
      <c r="M4" s="31" t="s">
        <v>20</v>
      </c>
      <c r="N4" s="31" t="s">
        <v>20</v>
      </c>
      <c r="O4" s="31" t="s">
        <v>19</v>
      </c>
    </row>
    <row r="5" spans="1:16" x14ac:dyDescent="0.25">
      <c r="A5" s="19" t="s">
        <v>44</v>
      </c>
      <c r="B5" s="7"/>
      <c r="C5" s="7"/>
      <c r="D5" s="7"/>
      <c r="E5" s="7"/>
      <c r="F5" s="7"/>
      <c r="G5" s="7"/>
      <c r="H5" s="7"/>
      <c r="I5" s="7"/>
      <c r="J5" s="7"/>
      <c r="K5" s="7"/>
      <c r="L5" s="7"/>
      <c r="M5" s="7"/>
      <c r="N5" s="7"/>
      <c r="O5" s="7"/>
      <c r="P5" s="11"/>
    </row>
    <row r="6" spans="1:16" x14ac:dyDescent="0.25">
      <c r="A6" s="19" t="s">
        <v>185</v>
      </c>
      <c r="B6" s="7"/>
      <c r="C6" s="7"/>
      <c r="D6" s="7"/>
      <c r="E6" s="7"/>
      <c r="F6" s="7"/>
      <c r="G6" s="7"/>
      <c r="H6" s="7"/>
      <c r="I6" s="7"/>
      <c r="J6" s="7"/>
      <c r="K6" s="7"/>
      <c r="L6" s="7"/>
      <c r="M6" s="7"/>
      <c r="N6" s="7"/>
      <c r="O6" s="7"/>
      <c r="P6" s="11"/>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89" fitToHeight="0" orientation="landscape" verticalDpi="0" r:id="rId1"/>
  <ignoredErrors>
    <ignoredError sqref="M3:M4 N3:N4"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F41D-A8B7-4847-B7EA-E0CC990C2603}">
  <sheetPr codeName="Sayfa2">
    <pageSetUpPr fitToPage="1"/>
  </sheetPr>
  <dimension ref="A1:R22"/>
  <sheetViews>
    <sheetView zoomScaleNormal="100" workbookViewId="0">
      <selection activeCell="A2" sqref="A2"/>
    </sheetView>
  </sheetViews>
  <sheetFormatPr defaultRowHeight="15" x14ac:dyDescent="0.25"/>
  <cols>
    <col min="1" max="1" width="5" customWidth="1"/>
    <col min="2" max="2" width="8.7109375" bestFit="1" customWidth="1"/>
    <col min="3" max="3" width="9.140625" bestFit="1" customWidth="1"/>
    <col min="4" max="4" width="12" bestFit="1" customWidth="1"/>
    <col min="5" max="5" width="27" bestFit="1" customWidth="1"/>
    <col min="6" max="6" width="9.5703125" customWidth="1"/>
    <col min="7" max="7" width="5.42578125" customWidth="1"/>
    <col min="8" max="8" width="8.42578125" style="2" customWidth="1"/>
    <col min="9" max="9" width="8.28515625" customWidth="1"/>
    <col min="10" max="10" width="9.7109375" customWidth="1"/>
    <col min="11" max="11" width="12.7109375" customWidth="1"/>
    <col min="12" max="12" width="10.7109375" customWidth="1"/>
    <col min="13" max="13" width="17.140625" customWidth="1"/>
    <col min="14" max="14" width="17" customWidth="1"/>
    <col min="15" max="15" width="9.7109375" customWidth="1"/>
    <col min="16" max="16" width="10.140625" customWidth="1"/>
  </cols>
  <sheetData>
    <row r="1" spans="1:18" ht="15.75" x14ac:dyDescent="0.25">
      <c r="A1" s="45" t="s">
        <v>198</v>
      </c>
      <c r="B1" s="45"/>
      <c r="C1" s="45"/>
      <c r="D1" s="45"/>
      <c r="E1" s="45"/>
      <c r="F1" s="45"/>
      <c r="G1" s="45"/>
      <c r="H1" s="45"/>
      <c r="I1" s="45"/>
      <c r="J1" s="45"/>
      <c r="K1" s="45"/>
      <c r="L1" s="45"/>
      <c r="M1" s="45"/>
      <c r="N1" s="45"/>
      <c r="O1" s="45"/>
    </row>
    <row r="2" spans="1:18" s="1" customFormat="1" ht="59.25" customHeight="1" x14ac:dyDescent="0.25">
      <c r="A2" s="12" t="s">
        <v>9</v>
      </c>
      <c r="B2" s="13" t="s">
        <v>40</v>
      </c>
      <c r="C2" s="14" t="s">
        <v>39</v>
      </c>
      <c r="D2" s="14" t="s">
        <v>38</v>
      </c>
      <c r="E2" s="13" t="s">
        <v>188</v>
      </c>
      <c r="F2" s="14" t="s">
        <v>10</v>
      </c>
      <c r="G2" s="13" t="s">
        <v>7</v>
      </c>
      <c r="H2" s="14" t="s">
        <v>8</v>
      </c>
      <c r="I2" s="14" t="s">
        <v>11</v>
      </c>
      <c r="J2" s="14" t="s">
        <v>12</v>
      </c>
      <c r="K2" s="14" t="s">
        <v>179</v>
      </c>
      <c r="L2" s="14" t="s">
        <v>180</v>
      </c>
      <c r="M2" s="14" t="s">
        <v>13</v>
      </c>
      <c r="N2" s="14" t="s">
        <v>14</v>
      </c>
      <c r="O2" s="13" t="s">
        <v>15</v>
      </c>
    </row>
    <row r="3" spans="1:18" x14ac:dyDescent="0.25">
      <c r="A3" s="28" t="s">
        <v>182</v>
      </c>
      <c r="B3" s="29" t="s">
        <v>59</v>
      </c>
      <c r="C3" s="29" t="s">
        <v>79</v>
      </c>
      <c r="D3" s="17" t="s">
        <v>129</v>
      </c>
      <c r="E3" s="18" t="s">
        <v>165</v>
      </c>
      <c r="F3" s="30" t="s">
        <v>17</v>
      </c>
      <c r="G3" s="40">
        <v>3.9</v>
      </c>
      <c r="H3" s="31">
        <v>97.66</v>
      </c>
      <c r="I3" s="31">
        <v>92</v>
      </c>
      <c r="J3" s="31">
        <v>100</v>
      </c>
      <c r="K3" s="31">
        <v>-10</v>
      </c>
      <c r="L3" s="31">
        <v>10</v>
      </c>
      <c r="M3" s="31">
        <f>(BaşvuruListesi5[[#This Row],[YAZILI PUANI]]*0.75)+(BaşvuruListesi5[[#This Row],[SÖZLÜ PUANI]]*0.25)</f>
        <v>94</v>
      </c>
      <c r="N3" s="31">
        <f>BaşvuruListesi5[[#This Row],[AGNO YÜZLÜK KARŞILIĞI]]*0.5+BaşvuruListesi5[[#This Row],[YABANCI DİL PUANI
(%75 YAZILI+%25 SÖZLÜ)]]*0.5+BaşvuruListesi5[[#This Row],[ERASMUS+ FAALİYETİNDEN DAHA ÖNE YARARLANMA]]+BaşvuruListesi5[[#This Row],[SEÇİM ÖNCELİKLERİ]]</f>
        <v>95.83</v>
      </c>
      <c r="O3" s="31" t="s">
        <v>16</v>
      </c>
    </row>
    <row r="4" spans="1:18" x14ac:dyDescent="0.25">
      <c r="A4" s="33" t="s">
        <v>183</v>
      </c>
      <c r="B4" s="29" t="s">
        <v>59</v>
      </c>
      <c r="C4" s="29" t="s">
        <v>89</v>
      </c>
      <c r="D4" s="17" t="s">
        <v>130</v>
      </c>
      <c r="E4" s="18" t="s">
        <v>165</v>
      </c>
      <c r="F4" s="30" t="s">
        <v>17</v>
      </c>
      <c r="G4" s="40">
        <v>3.2</v>
      </c>
      <c r="H4" s="31">
        <v>81.33</v>
      </c>
      <c r="I4" s="31">
        <v>84</v>
      </c>
      <c r="J4" s="31">
        <v>80</v>
      </c>
      <c r="K4" s="31">
        <v>0</v>
      </c>
      <c r="L4" s="31">
        <v>10</v>
      </c>
      <c r="M4" s="31">
        <f>(BaşvuruListesi5[[#This Row],[YAZILI PUANI]]*0.75)+(BaşvuruListesi5[[#This Row],[SÖZLÜ PUANI]]*0.25)</f>
        <v>83</v>
      </c>
      <c r="N4" s="31">
        <f>BaşvuruListesi5[[#This Row],[AGNO YÜZLÜK KARŞILIĞI]]*0.5+BaşvuruListesi5[[#This Row],[YABANCI DİL PUANI
(%75 YAZILI+%25 SÖZLÜ)]]*0.5+BaşvuruListesi5[[#This Row],[ERASMUS+ FAALİYETİNDEN DAHA ÖNE YARARLANMA]]+BaşvuruListesi5[[#This Row],[SEÇİM ÖNCELİKLERİ]]</f>
        <v>92.164999999999992</v>
      </c>
      <c r="O4" s="31" t="s">
        <v>16</v>
      </c>
    </row>
    <row r="5" spans="1:18" x14ac:dyDescent="0.25">
      <c r="A5" s="28">
        <v>3</v>
      </c>
      <c r="B5" s="29" t="s">
        <v>71</v>
      </c>
      <c r="C5" s="29" t="s">
        <v>61</v>
      </c>
      <c r="D5" s="17" t="s">
        <v>149</v>
      </c>
      <c r="E5" s="18" t="s">
        <v>165</v>
      </c>
      <c r="F5" s="30" t="s">
        <v>17</v>
      </c>
      <c r="G5" s="40">
        <v>3.68</v>
      </c>
      <c r="H5" s="31">
        <v>92.53</v>
      </c>
      <c r="I5" s="31">
        <v>86</v>
      </c>
      <c r="J5" s="31">
        <v>97</v>
      </c>
      <c r="K5" s="31">
        <v>0</v>
      </c>
      <c r="L5" s="31">
        <v>0</v>
      </c>
      <c r="M5" s="31">
        <f>(BaşvuruListesi5[[#This Row],[YAZILI PUANI]]*0.75)+(BaşvuruListesi5[[#This Row],[SÖZLÜ PUANI]]*0.25)</f>
        <v>88.75</v>
      </c>
      <c r="N5" s="31">
        <f>BaşvuruListesi5[[#This Row],[AGNO YÜZLÜK KARŞILIĞI]]*0.5+BaşvuruListesi5[[#This Row],[YABANCI DİL PUANI
(%75 YAZILI+%25 SÖZLÜ)]]*0.5+BaşvuruListesi5[[#This Row],[ERASMUS+ FAALİYETİNDEN DAHA ÖNE YARARLANMA]]+BaşvuruListesi5[[#This Row],[SEÇİM ÖNCELİKLERİ]]</f>
        <v>90.64</v>
      </c>
      <c r="O5" s="31" t="s">
        <v>16</v>
      </c>
    </row>
    <row r="6" spans="1:18" x14ac:dyDescent="0.25">
      <c r="A6" s="33">
        <v>4</v>
      </c>
      <c r="B6" s="29" t="s">
        <v>65</v>
      </c>
      <c r="C6" s="29" t="s">
        <v>96</v>
      </c>
      <c r="D6" s="17" t="s">
        <v>140</v>
      </c>
      <c r="E6" s="18" t="s">
        <v>165</v>
      </c>
      <c r="F6" s="30" t="s">
        <v>17</v>
      </c>
      <c r="G6" s="40">
        <v>3.44</v>
      </c>
      <c r="H6" s="31">
        <v>86.93</v>
      </c>
      <c r="I6" s="31">
        <v>90</v>
      </c>
      <c r="J6" s="31">
        <v>100</v>
      </c>
      <c r="K6" s="31">
        <v>0</v>
      </c>
      <c r="L6" s="31">
        <v>0</v>
      </c>
      <c r="M6" s="31">
        <f>(BaşvuruListesi5[[#This Row],[YAZILI PUANI]]*0.75)+(BaşvuruListesi5[[#This Row],[SÖZLÜ PUANI]]*0.25)</f>
        <v>92.5</v>
      </c>
      <c r="N6" s="31">
        <f>BaşvuruListesi5[[#This Row],[AGNO YÜZLÜK KARŞILIĞI]]*0.5+BaşvuruListesi5[[#This Row],[YABANCI DİL PUANI
(%75 YAZILI+%25 SÖZLÜ)]]*0.5+BaşvuruListesi5[[#This Row],[ERASMUS+ FAALİYETİNDEN DAHA ÖNE YARARLANMA]]+BaşvuruListesi5[[#This Row],[SEÇİM ÖNCELİKLERİ]]</f>
        <v>89.715000000000003</v>
      </c>
      <c r="O6" s="31" t="s">
        <v>16</v>
      </c>
    </row>
    <row r="7" spans="1:18" x14ac:dyDescent="0.25">
      <c r="A7" s="28" t="s">
        <v>184</v>
      </c>
      <c r="B7" s="29" t="s">
        <v>66</v>
      </c>
      <c r="C7" s="29" t="s">
        <v>97</v>
      </c>
      <c r="D7" s="17" t="s">
        <v>141</v>
      </c>
      <c r="E7" s="18" t="s">
        <v>165</v>
      </c>
      <c r="F7" s="30" t="s">
        <v>17</v>
      </c>
      <c r="G7" s="40">
        <v>3.01</v>
      </c>
      <c r="H7" s="31">
        <v>76.900000000000006</v>
      </c>
      <c r="I7" s="31">
        <v>84</v>
      </c>
      <c r="J7" s="31">
        <v>77</v>
      </c>
      <c r="K7" s="31">
        <v>0</v>
      </c>
      <c r="L7" s="31">
        <v>10</v>
      </c>
      <c r="M7" s="31">
        <f>(BaşvuruListesi5[[#This Row],[YAZILI PUANI]]*0.75)+(BaşvuruListesi5[[#This Row],[SÖZLÜ PUANI]]*0.25)</f>
        <v>82.25</v>
      </c>
      <c r="N7" s="31">
        <f>BaşvuruListesi5[[#This Row],[AGNO YÜZLÜK KARŞILIĞI]]*0.5+BaşvuruListesi5[[#This Row],[YABANCI DİL PUANI
(%75 YAZILI+%25 SÖZLÜ)]]*0.5+BaşvuruListesi5[[#This Row],[ERASMUS+ FAALİYETİNDEN DAHA ÖNE YARARLANMA]]+BaşvuruListesi5[[#This Row],[SEÇİM ÖNCELİKLERİ]]</f>
        <v>89.575000000000003</v>
      </c>
      <c r="O7" s="31" t="s">
        <v>16</v>
      </c>
    </row>
    <row r="8" spans="1:18" x14ac:dyDescent="0.25">
      <c r="A8" s="33">
        <v>6</v>
      </c>
      <c r="B8" s="29" t="s">
        <v>25</v>
      </c>
      <c r="C8" s="29" t="s">
        <v>84</v>
      </c>
      <c r="D8" s="17" t="s">
        <v>123</v>
      </c>
      <c r="E8" s="18" t="s">
        <v>165</v>
      </c>
      <c r="F8" s="30" t="s">
        <v>17</v>
      </c>
      <c r="G8" s="40">
        <v>3.19</v>
      </c>
      <c r="H8" s="31">
        <v>81.099999999999994</v>
      </c>
      <c r="I8" s="31">
        <v>90</v>
      </c>
      <c r="J8" s="31">
        <v>84</v>
      </c>
      <c r="K8" s="31">
        <v>0</v>
      </c>
      <c r="L8" s="31">
        <v>0</v>
      </c>
      <c r="M8" s="31">
        <f>(BaşvuruListesi5[[#This Row],[YAZILI PUANI]]*0.75)+(BaşvuruListesi5[[#This Row],[SÖZLÜ PUANI]]*0.25)</f>
        <v>88.5</v>
      </c>
      <c r="N8" s="31">
        <f>BaşvuruListesi5[[#This Row],[AGNO YÜZLÜK KARŞILIĞI]]*0.5+BaşvuruListesi5[[#This Row],[YABANCI DİL PUANI
(%75 YAZILI+%25 SÖZLÜ)]]*0.5+BaşvuruListesi5[[#This Row],[ERASMUS+ FAALİYETİNDEN DAHA ÖNE YARARLANMA]]+BaşvuruListesi5[[#This Row],[SEÇİM ÖNCELİKLERİ]]</f>
        <v>84.8</v>
      </c>
      <c r="O8" s="31" t="s">
        <v>16</v>
      </c>
    </row>
    <row r="9" spans="1:18" x14ac:dyDescent="0.25">
      <c r="A9" s="28">
        <v>7</v>
      </c>
      <c r="B9" s="29" t="s">
        <v>67</v>
      </c>
      <c r="C9" s="29" t="s">
        <v>175</v>
      </c>
      <c r="D9" s="38" t="s">
        <v>176</v>
      </c>
      <c r="E9" s="18" t="s">
        <v>165</v>
      </c>
      <c r="F9" s="30" t="s">
        <v>17</v>
      </c>
      <c r="G9" s="27">
        <v>3.12</v>
      </c>
      <c r="H9" s="31">
        <v>79.459999999999994</v>
      </c>
      <c r="I9" s="31">
        <v>72</v>
      </c>
      <c r="J9" s="31">
        <v>80</v>
      </c>
      <c r="K9" s="31">
        <v>0</v>
      </c>
      <c r="L9" s="31">
        <v>0</v>
      </c>
      <c r="M9" s="31">
        <f>(BaşvuruListesi5[[#This Row],[YAZILI PUANI]]*0.75)+(BaşvuruListesi5[[#This Row],[SÖZLÜ PUANI]]*0.25)</f>
        <v>74</v>
      </c>
      <c r="N9" s="31">
        <f>BaşvuruListesi5[[#This Row],[AGNO YÜZLÜK KARŞILIĞI]]*0.5+BaşvuruListesi5[[#This Row],[YABANCI DİL PUANI
(%75 YAZILI+%25 SÖZLÜ)]]*0.5+BaşvuruListesi5[[#This Row],[ERASMUS+ FAALİYETİNDEN DAHA ÖNE YARARLANMA]]+BaşvuruListesi5[[#This Row],[SEÇİM ÖNCELİKLERİ]]</f>
        <v>76.72999999999999</v>
      </c>
      <c r="O9" s="31" t="s">
        <v>16</v>
      </c>
      <c r="R9" t="s">
        <v>181</v>
      </c>
    </row>
    <row r="10" spans="1:18" x14ac:dyDescent="0.25">
      <c r="A10" s="33">
        <v>8</v>
      </c>
      <c r="B10" s="29" t="s">
        <v>48</v>
      </c>
      <c r="C10" s="29" t="s">
        <v>46</v>
      </c>
      <c r="D10" s="17" t="s">
        <v>110</v>
      </c>
      <c r="E10" s="18" t="s">
        <v>165</v>
      </c>
      <c r="F10" s="30" t="s">
        <v>17</v>
      </c>
      <c r="G10" s="40">
        <v>2.85</v>
      </c>
      <c r="H10" s="31">
        <v>73.16</v>
      </c>
      <c r="I10" s="31" t="s">
        <v>22</v>
      </c>
      <c r="J10" s="31" t="s">
        <v>21</v>
      </c>
      <c r="K10" s="31">
        <v>0</v>
      </c>
      <c r="L10" s="31">
        <v>0</v>
      </c>
      <c r="M10" s="32" t="s">
        <v>20</v>
      </c>
      <c r="N10" s="32" t="s">
        <v>20</v>
      </c>
      <c r="O10" s="31" t="s">
        <v>19</v>
      </c>
    </row>
    <row r="11" spans="1:18" x14ac:dyDescent="0.25">
      <c r="A11" s="28">
        <v>9</v>
      </c>
      <c r="B11" s="29" t="s">
        <v>52</v>
      </c>
      <c r="C11" s="29" t="s">
        <v>46</v>
      </c>
      <c r="D11" s="17" t="s">
        <v>115</v>
      </c>
      <c r="E11" s="18" t="s">
        <v>165</v>
      </c>
      <c r="F11" s="30" t="s">
        <v>17</v>
      </c>
      <c r="G11" s="40">
        <v>2.77</v>
      </c>
      <c r="H11" s="31">
        <v>71.3</v>
      </c>
      <c r="I11" s="31" t="s">
        <v>22</v>
      </c>
      <c r="J11" s="31" t="s">
        <v>21</v>
      </c>
      <c r="K11" s="31">
        <v>0</v>
      </c>
      <c r="L11" s="31">
        <v>0</v>
      </c>
      <c r="M11" s="32" t="s">
        <v>20</v>
      </c>
      <c r="N11" s="32" t="s">
        <v>20</v>
      </c>
      <c r="O11" s="31" t="s">
        <v>19</v>
      </c>
    </row>
    <row r="12" spans="1:18" x14ac:dyDescent="0.25">
      <c r="A12" s="33">
        <v>10</v>
      </c>
      <c r="B12" s="29" t="s">
        <v>52</v>
      </c>
      <c r="C12" s="29" t="s">
        <v>69</v>
      </c>
      <c r="D12" s="17" t="s">
        <v>116</v>
      </c>
      <c r="E12" s="18" t="s">
        <v>165</v>
      </c>
      <c r="F12" s="30" t="s">
        <v>17</v>
      </c>
      <c r="G12" s="40">
        <v>3.65</v>
      </c>
      <c r="H12" s="31">
        <v>91.83</v>
      </c>
      <c r="I12" s="31" t="s">
        <v>22</v>
      </c>
      <c r="J12" s="31" t="s">
        <v>21</v>
      </c>
      <c r="K12" s="31">
        <v>0</v>
      </c>
      <c r="L12" s="31">
        <v>0</v>
      </c>
      <c r="M12" s="32" t="s">
        <v>20</v>
      </c>
      <c r="N12" s="32" t="s">
        <v>20</v>
      </c>
      <c r="O12" s="31" t="s">
        <v>19</v>
      </c>
    </row>
    <row r="13" spans="1:18" x14ac:dyDescent="0.25">
      <c r="A13" s="28">
        <v>11</v>
      </c>
      <c r="B13" s="29" t="s">
        <v>53</v>
      </c>
      <c r="C13" s="29" t="s">
        <v>84</v>
      </c>
      <c r="D13" s="17" t="s">
        <v>118</v>
      </c>
      <c r="E13" s="18" t="s">
        <v>165</v>
      </c>
      <c r="F13" s="30" t="s">
        <v>17</v>
      </c>
      <c r="G13" s="40">
        <v>3.65</v>
      </c>
      <c r="H13" s="31">
        <v>91.83</v>
      </c>
      <c r="I13" s="31" t="s">
        <v>22</v>
      </c>
      <c r="J13" s="31" t="s">
        <v>21</v>
      </c>
      <c r="K13" s="31">
        <v>0</v>
      </c>
      <c r="L13" s="31">
        <v>0</v>
      </c>
      <c r="M13" s="32" t="s">
        <v>20</v>
      </c>
      <c r="N13" s="32" t="s">
        <v>20</v>
      </c>
      <c r="O13" s="31" t="s">
        <v>19</v>
      </c>
    </row>
    <row r="14" spans="1:18" x14ac:dyDescent="0.25">
      <c r="A14" s="33">
        <v>12</v>
      </c>
      <c r="B14" s="29" t="s">
        <v>55</v>
      </c>
      <c r="C14" s="29" t="s">
        <v>58</v>
      </c>
      <c r="D14" s="17" t="s">
        <v>120</v>
      </c>
      <c r="E14" s="18" t="s">
        <v>165</v>
      </c>
      <c r="F14" s="30" t="s">
        <v>17</v>
      </c>
      <c r="G14" s="40">
        <v>3.32</v>
      </c>
      <c r="H14" s="31">
        <v>84.13</v>
      </c>
      <c r="I14" s="31" t="s">
        <v>22</v>
      </c>
      <c r="J14" s="31" t="s">
        <v>21</v>
      </c>
      <c r="K14" s="31">
        <v>0</v>
      </c>
      <c r="L14" s="31">
        <v>0</v>
      </c>
      <c r="M14" s="32" t="s">
        <v>20</v>
      </c>
      <c r="N14" s="32" t="s">
        <v>20</v>
      </c>
      <c r="O14" s="31" t="s">
        <v>19</v>
      </c>
    </row>
    <row r="15" spans="1:18" x14ac:dyDescent="0.25">
      <c r="A15" s="28">
        <v>13</v>
      </c>
      <c r="B15" s="29" t="s">
        <v>56</v>
      </c>
      <c r="C15" s="29" t="s">
        <v>86</v>
      </c>
      <c r="D15" s="17" t="s">
        <v>121</v>
      </c>
      <c r="E15" s="18" t="s">
        <v>165</v>
      </c>
      <c r="F15" s="30" t="s">
        <v>17</v>
      </c>
      <c r="G15" s="40">
        <v>3.42</v>
      </c>
      <c r="H15" s="31">
        <v>86.46</v>
      </c>
      <c r="I15" s="31" t="s">
        <v>22</v>
      </c>
      <c r="J15" s="31" t="s">
        <v>21</v>
      </c>
      <c r="K15" s="31">
        <v>0</v>
      </c>
      <c r="L15" s="31">
        <v>0</v>
      </c>
      <c r="M15" s="32" t="s">
        <v>20</v>
      </c>
      <c r="N15" s="32" t="s">
        <v>20</v>
      </c>
      <c r="O15" s="31" t="s">
        <v>19</v>
      </c>
    </row>
    <row r="16" spans="1:18" x14ac:dyDescent="0.25">
      <c r="A16" s="33">
        <v>14</v>
      </c>
      <c r="B16" s="29" t="s">
        <v>61</v>
      </c>
      <c r="C16" s="29" t="s">
        <v>90</v>
      </c>
      <c r="D16" s="17" t="s">
        <v>113</v>
      </c>
      <c r="E16" s="18" t="s">
        <v>165</v>
      </c>
      <c r="F16" s="30" t="s">
        <v>17</v>
      </c>
      <c r="G16" s="40">
        <v>3.05</v>
      </c>
      <c r="H16" s="31">
        <v>77.83</v>
      </c>
      <c r="I16" s="31" t="s">
        <v>22</v>
      </c>
      <c r="J16" s="31" t="s">
        <v>21</v>
      </c>
      <c r="K16" s="31">
        <v>0</v>
      </c>
      <c r="L16" s="31">
        <v>0</v>
      </c>
      <c r="M16" s="32" t="s">
        <v>20</v>
      </c>
      <c r="N16" s="32" t="s">
        <v>20</v>
      </c>
      <c r="O16" s="31" t="s">
        <v>19</v>
      </c>
    </row>
    <row r="17" spans="1:16" x14ac:dyDescent="0.25">
      <c r="A17" s="28">
        <v>15</v>
      </c>
      <c r="B17" s="29" t="s">
        <v>31</v>
      </c>
      <c r="C17" s="29" t="s">
        <v>61</v>
      </c>
      <c r="D17" s="17" t="s">
        <v>147</v>
      </c>
      <c r="E17" s="18" t="s">
        <v>165</v>
      </c>
      <c r="F17" s="30" t="s">
        <v>17</v>
      </c>
      <c r="G17" s="40">
        <v>3.4</v>
      </c>
      <c r="H17" s="31">
        <v>86</v>
      </c>
      <c r="I17" s="31" t="s">
        <v>22</v>
      </c>
      <c r="J17" s="31" t="s">
        <v>21</v>
      </c>
      <c r="K17" s="31">
        <v>0</v>
      </c>
      <c r="L17" s="31">
        <v>0</v>
      </c>
      <c r="M17" s="32" t="s">
        <v>20</v>
      </c>
      <c r="N17" s="32" t="s">
        <v>20</v>
      </c>
      <c r="O17" s="31" t="s">
        <v>19</v>
      </c>
    </row>
    <row r="18" spans="1:16" x14ac:dyDescent="0.25">
      <c r="A18" s="33">
        <v>16</v>
      </c>
      <c r="B18" s="29" t="s">
        <v>76</v>
      </c>
      <c r="C18" s="29" t="s">
        <v>102</v>
      </c>
      <c r="D18" s="17" t="s">
        <v>158</v>
      </c>
      <c r="E18" s="18" t="s">
        <v>165</v>
      </c>
      <c r="F18" s="30" t="s">
        <v>17</v>
      </c>
      <c r="G18" s="40">
        <v>2.93</v>
      </c>
      <c r="H18" s="31">
        <v>75.03</v>
      </c>
      <c r="I18" s="31" t="s">
        <v>22</v>
      </c>
      <c r="J18" s="31" t="s">
        <v>21</v>
      </c>
      <c r="K18" s="31">
        <v>0</v>
      </c>
      <c r="L18" s="31">
        <v>0</v>
      </c>
      <c r="M18" s="32" t="s">
        <v>20</v>
      </c>
      <c r="N18" s="32" t="s">
        <v>20</v>
      </c>
      <c r="O18" s="31" t="s">
        <v>19</v>
      </c>
    </row>
    <row r="19" spans="1:16" x14ac:dyDescent="0.25">
      <c r="A19" s="28">
        <v>17</v>
      </c>
      <c r="B19" s="29" t="s">
        <v>77</v>
      </c>
      <c r="C19" s="29" t="s">
        <v>103</v>
      </c>
      <c r="D19" s="17" t="s">
        <v>160</v>
      </c>
      <c r="E19" s="18" t="s">
        <v>165</v>
      </c>
      <c r="F19" s="30" t="s">
        <v>17</v>
      </c>
      <c r="G19" s="40">
        <v>3.02</v>
      </c>
      <c r="H19" s="31">
        <v>77.13</v>
      </c>
      <c r="I19" s="31" t="s">
        <v>22</v>
      </c>
      <c r="J19" s="31" t="s">
        <v>21</v>
      </c>
      <c r="K19" s="31">
        <v>0</v>
      </c>
      <c r="L19" s="31">
        <v>0</v>
      </c>
      <c r="M19" s="32" t="s">
        <v>20</v>
      </c>
      <c r="N19" s="32" t="s">
        <v>20</v>
      </c>
      <c r="O19" s="31" t="s">
        <v>19</v>
      </c>
    </row>
    <row r="20" spans="1:16" x14ac:dyDescent="0.25">
      <c r="A20" s="19" t="s">
        <v>44</v>
      </c>
      <c r="B20" s="19"/>
      <c r="C20" s="19"/>
      <c r="D20" s="19"/>
      <c r="E20" s="19"/>
      <c r="F20" s="19"/>
      <c r="G20" s="19"/>
      <c r="H20" s="19"/>
      <c r="I20" s="19"/>
      <c r="J20" s="19"/>
      <c r="K20" s="19"/>
      <c r="L20" s="19"/>
      <c r="M20" s="19"/>
      <c r="N20" s="19"/>
      <c r="O20" s="19"/>
      <c r="P20" s="11"/>
    </row>
    <row r="21" spans="1:16" x14ac:dyDescent="0.25">
      <c r="A21" s="19" t="s">
        <v>185</v>
      </c>
      <c r="B21" s="19"/>
      <c r="C21" s="19"/>
      <c r="D21" s="19"/>
      <c r="E21" s="19"/>
      <c r="F21" s="19"/>
      <c r="G21" s="19"/>
      <c r="H21" s="19"/>
      <c r="I21" s="19"/>
      <c r="J21" s="19"/>
      <c r="K21" s="19"/>
      <c r="L21" s="19"/>
      <c r="M21" s="19"/>
      <c r="N21" s="19"/>
      <c r="O21" s="19"/>
      <c r="P21" s="11"/>
    </row>
    <row r="22" spans="1:16" ht="60" customHeight="1" x14ac:dyDescent="0.25">
      <c r="A22" s="46" t="s">
        <v>186</v>
      </c>
      <c r="B22" s="46"/>
      <c r="C22" s="46"/>
      <c r="D22" s="46"/>
      <c r="E22" s="46"/>
      <c r="F22" s="46"/>
      <c r="G22" s="46"/>
      <c r="H22" s="46"/>
      <c r="I22" s="46"/>
      <c r="J22" s="46"/>
      <c r="K22" s="46"/>
      <c r="L22" s="46"/>
      <c r="M22" s="46"/>
      <c r="N22" s="46"/>
      <c r="O22" s="46"/>
    </row>
  </sheetData>
  <mergeCells count="2">
    <mergeCell ref="A1:O1"/>
    <mergeCell ref="A22:O22"/>
  </mergeCells>
  <phoneticPr fontId="5" type="noConversion"/>
  <printOptions horizontalCentered="1"/>
  <pageMargins left="0.55118110236220474" right="0.55118110236220474" top="0.55118110236220474" bottom="0.55118110236220474" header="0.51181102362204722" footer="0.74803149606299213"/>
  <pageSetup paperSize="9" scale="80" fitToHeight="0" orientation="landscape" verticalDpi="0" r:id="rId1"/>
  <ignoredErrors>
    <ignoredError sqref="M10:N19"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85D48-EE63-4885-9B3D-8415018D133E}">
  <sheetPr codeName="Sayfa10">
    <pageSetUpPr fitToPage="1"/>
  </sheetPr>
  <dimension ref="A1:P7"/>
  <sheetViews>
    <sheetView zoomScaleNormal="100" workbookViewId="0">
      <selection activeCell="A2" sqref="A2"/>
    </sheetView>
  </sheetViews>
  <sheetFormatPr defaultRowHeight="15" x14ac:dyDescent="0.25"/>
  <cols>
    <col min="1" max="1" width="5" customWidth="1"/>
    <col min="2" max="2" width="8.28515625" bestFit="1" customWidth="1"/>
    <col min="3" max="3" width="9.140625" bestFit="1" customWidth="1"/>
    <col min="4" max="4" width="12" bestFit="1" customWidth="1"/>
    <col min="5" max="5" width="27.5703125" bestFit="1" customWidth="1"/>
    <col min="6" max="6" width="9.5703125" customWidth="1"/>
    <col min="7" max="7" width="5.42578125" customWidth="1"/>
    <col min="8" max="8" width="8.42578125" style="2" customWidth="1"/>
    <col min="9" max="9" width="7.5703125" customWidth="1"/>
    <col min="10" max="10" width="9.42578125" customWidth="1"/>
    <col min="11" max="11" width="12.5703125" customWidth="1"/>
    <col min="12" max="12" width="11.28515625" customWidth="1"/>
    <col min="13" max="13" width="17" customWidth="1"/>
    <col min="14" max="14" width="17.140625" customWidth="1"/>
    <col min="15" max="15" width="9.7109375" customWidth="1"/>
    <col min="16" max="16" width="10.140625" customWidth="1"/>
  </cols>
  <sheetData>
    <row r="1" spans="1:16" ht="15.75" x14ac:dyDescent="0.25">
      <c r="A1" s="45" t="s">
        <v>198</v>
      </c>
      <c r="B1" s="45"/>
      <c r="C1" s="45"/>
      <c r="D1" s="45"/>
      <c r="E1" s="45"/>
      <c r="F1" s="45"/>
      <c r="G1" s="45"/>
      <c r="H1" s="45"/>
      <c r="I1" s="45"/>
      <c r="J1" s="45"/>
      <c r="K1" s="45"/>
      <c r="L1" s="45"/>
      <c r="M1" s="45"/>
      <c r="N1" s="45"/>
      <c r="O1" s="45"/>
    </row>
    <row r="2" spans="1:16" s="1" customFormat="1" ht="63.75" customHeight="1" x14ac:dyDescent="0.25">
      <c r="A2" s="12" t="s">
        <v>9</v>
      </c>
      <c r="B2" s="13" t="s">
        <v>40</v>
      </c>
      <c r="C2" s="14" t="s">
        <v>39</v>
      </c>
      <c r="D2" s="14" t="s">
        <v>38</v>
      </c>
      <c r="E2" s="13" t="s">
        <v>188</v>
      </c>
      <c r="F2" s="14" t="s">
        <v>10</v>
      </c>
      <c r="G2" s="13" t="s">
        <v>7</v>
      </c>
      <c r="H2" s="14" t="s">
        <v>8</v>
      </c>
      <c r="I2" s="14" t="s">
        <v>11</v>
      </c>
      <c r="J2" s="14" t="s">
        <v>12</v>
      </c>
      <c r="K2" s="14" t="s">
        <v>179</v>
      </c>
      <c r="L2" s="14" t="s">
        <v>180</v>
      </c>
      <c r="M2" s="14" t="s">
        <v>13</v>
      </c>
      <c r="N2" s="14" t="s">
        <v>14</v>
      </c>
      <c r="O2" s="13" t="s">
        <v>15</v>
      </c>
    </row>
    <row r="3" spans="1:16" x14ac:dyDescent="0.25">
      <c r="A3" s="28">
        <v>1</v>
      </c>
      <c r="B3" s="29" t="s">
        <v>71</v>
      </c>
      <c r="C3" s="29" t="s">
        <v>79</v>
      </c>
      <c r="D3" s="17" t="s">
        <v>152</v>
      </c>
      <c r="E3" s="18" t="s">
        <v>174</v>
      </c>
      <c r="F3" s="30" t="s">
        <v>18</v>
      </c>
      <c r="G3" s="40">
        <v>3.76</v>
      </c>
      <c r="H3" s="31">
        <v>94.4</v>
      </c>
      <c r="I3" s="31">
        <v>63</v>
      </c>
      <c r="J3" s="31">
        <v>65</v>
      </c>
      <c r="K3" s="31">
        <v>0</v>
      </c>
      <c r="L3" s="31">
        <v>0</v>
      </c>
      <c r="M3" s="31">
        <f>(BaşvuruListesi54[[#This Row],[YAZILI PUANI]]*0.75)+(BaşvuruListesi54[[#This Row],[SÖZLÜ PUANI]]*0.25)</f>
        <v>63.5</v>
      </c>
      <c r="N3" s="31">
        <f>BaşvuruListesi54[[#This Row],[AGNO YÜZLÜK KARŞILIĞI]]*0.5+BaşvuruListesi54[[#This Row],[YABANCI DİL PUANI
(%75 YAZILI+%25 SÖZLÜ)]]*0.5+BaşvuruListesi54[[#This Row],[ERASMUS+ FAALİYETİNDEN DAHA ÖNE YARARLANMA]]+BaşvuruListesi54[[#This Row],[SEÇİM ÖNCELİKLERİ]]</f>
        <v>78.95</v>
      </c>
      <c r="O3" s="31" t="s">
        <v>16</v>
      </c>
    </row>
    <row r="4" spans="1:16" x14ac:dyDescent="0.25">
      <c r="A4" s="33">
        <v>2</v>
      </c>
      <c r="B4" s="29" t="s">
        <v>75</v>
      </c>
      <c r="C4" s="29" t="s">
        <v>28</v>
      </c>
      <c r="D4" s="17" t="s">
        <v>157</v>
      </c>
      <c r="E4" s="18" t="s">
        <v>174</v>
      </c>
      <c r="F4" s="30" t="s">
        <v>18</v>
      </c>
      <c r="G4" s="40">
        <v>3.47</v>
      </c>
      <c r="H4" s="31">
        <v>87.63</v>
      </c>
      <c r="I4" s="31">
        <v>50</v>
      </c>
      <c r="J4" s="31">
        <v>60</v>
      </c>
      <c r="K4" s="31">
        <v>0</v>
      </c>
      <c r="L4" s="31">
        <v>0</v>
      </c>
      <c r="M4" s="31">
        <f>(BaşvuruListesi54[[#This Row],[YAZILI PUANI]]*0.75)+(BaşvuruListesi54[[#This Row],[SÖZLÜ PUANI]]*0.25)</f>
        <v>52.5</v>
      </c>
      <c r="N4" s="32" t="s">
        <v>20</v>
      </c>
      <c r="O4" s="31" t="s">
        <v>19</v>
      </c>
    </row>
    <row r="5" spans="1:16" x14ac:dyDescent="0.25">
      <c r="A5" s="28">
        <v>3</v>
      </c>
      <c r="B5" s="29" t="s">
        <v>74</v>
      </c>
      <c r="C5" s="29" t="s">
        <v>61</v>
      </c>
      <c r="D5" s="17" t="s">
        <v>156</v>
      </c>
      <c r="E5" s="18" t="s">
        <v>174</v>
      </c>
      <c r="F5" s="30" t="s">
        <v>18</v>
      </c>
      <c r="G5" s="40">
        <v>2.95</v>
      </c>
      <c r="H5" s="31">
        <v>75.5</v>
      </c>
      <c r="I5" s="31">
        <v>0.5</v>
      </c>
      <c r="J5" s="31" t="s">
        <v>21</v>
      </c>
      <c r="K5" s="31">
        <v>0</v>
      </c>
      <c r="L5" s="31">
        <v>0</v>
      </c>
      <c r="M5" s="32" t="s">
        <v>20</v>
      </c>
      <c r="N5" s="32" t="s">
        <v>20</v>
      </c>
      <c r="O5" s="31" t="s">
        <v>19</v>
      </c>
    </row>
    <row r="6" spans="1:16" x14ac:dyDescent="0.25">
      <c r="A6" s="30" t="s">
        <v>44</v>
      </c>
      <c r="B6" s="41"/>
      <c r="C6" s="41"/>
      <c r="D6" s="41"/>
      <c r="E6" s="41"/>
      <c r="F6" s="41"/>
      <c r="G6" s="41"/>
      <c r="H6" s="41"/>
      <c r="I6" s="41"/>
      <c r="J6" s="41"/>
      <c r="K6" s="41"/>
      <c r="L6" s="41"/>
      <c r="M6" s="41"/>
      <c r="N6" s="41"/>
      <c r="O6" s="41"/>
      <c r="P6" s="11"/>
    </row>
    <row r="7" spans="1:16" x14ac:dyDescent="0.25">
      <c r="A7" s="30" t="s">
        <v>185</v>
      </c>
      <c r="B7" s="41"/>
      <c r="C7" s="41"/>
      <c r="D7" s="41"/>
      <c r="E7" s="41"/>
      <c r="F7" s="41"/>
      <c r="G7" s="41"/>
      <c r="H7" s="41"/>
      <c r="I7" s="41"/>
      <c r="J7" s="41"/>
      <c r="K7" s="41"/>
      <c r="L7" s="41"/>
      <c r="M7" s="41"/>
      <c r="N7" s="41"/>
      <c r="O7" s="41"/>
      <c r="P7" s="11"/>
    </row>
  </sheetData>
  <mergeCells count="1">
    <mergeCell ref="A1:O1"/>
  </mergeCells>
  <printOptions horizontalCentered="1"/>
  <pageMargins left="0.55118110236220474" right="0.55118110236220474" top="0.55118110236220474" bottom="0.55118110236220474" header="0.51181102362204722" footer="0.74803149606299213"/>
  <pageSetup paperSize="9" scale="80" fitToHeight="0" orientation="landscape" verticalDpi="0" r:id="rId1"/>
  <ignoredErrors>
    <ignoredError sqref="M5:N5 N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38FB2-2D69-4691-8401-80ECE4117068}">
  <sheetPr codeName="Sayfa11">
    <pageSetUpPr fitToPage="1"/>
  </sheetPr>
  <dimension ref="A1:P22"/>
  <sheetViews>
    <sheetView zoomScaleNormal="100" workbookViewId="0">
      <selection activeCell="A2" sqref="A2"/>
    </sheetView>
  </sheetViews>
  <sheetFormatPr defaultRowHeight="15" x14ac:dyDescent="0.25"/>
  <cols>
    <col min="1" max="1" width="5" customWidth="1"/>
    <col min="2" max="2" width="9" bestFit="1" customWidth="1"/>
    <col min="3" max="3" width="9.140625" bestFit="1" customWidth="1"/>
    <col min="4" max="4" width="12" bestFit="1" customWidth="1"/>
    <col min="5" max="5" width="40.85546875" bestFit="1" customWidth="1"/>
    <col min="6" max="6" width="9.5703125" customWidth="1"/>
    <col min="7" max="7" width="5.42578125" customWidth="1"/>
    <col min="8" max="8" width="8.42578125" style="2" customWidth="1"/>
    <col min="9" max="9" width="8.85546875" customWidth="1"/>
    <col min="10" max="10" width="9.85546875" customWidth="1"/>
    <col min="11" max="11" width="12.5703125" customWidth="1"/>
    <col min="12" max="12" width="11" customWidth="1"/>
    <col min="13" max="14" width="17.140625" customWidth="1"/>
    <col min="15" max="15" width="9.7109375" customWidth="1"/>
    <col min="16" max="16" width="10.140625" customWidth="1"/>
  </cols>
  <sheetData>
    <row r="1" spans="1:16" ht="15.75" x14ac:dyDescent="0.25">
      <c r="A1" s="45" t="s">
        <v>198</v>
      </c>
      <c r="B1" s="45"/>
      <c r="C1" s="45"/>
      <c r="D1" s="45"/>
      <c r="E1" s="45"/>
      <c r="F1" s="45"/>
      <c r="G1" s="45"/>
      <c r="H1" s="45"/>
      <c r="I1" s="45"/>
      <c r="J1" s="45"/>
      <c r="K1" s="45"/>
      <c r="L1" s="45"/>
      <c r="M1" s="45"/>
      <c r="N1" s="45"/>
      <c r="O1" s="45"/>
      <c r="P1" s="10"/>
    </row>
    <row r="2" spans="1:16" s="1" customFormat="1" ht="59.25" customHeight="1" x14ac:dyDescent="0.25">
      <c r="A2" s="12" t="s">
        <v>9</v>
      </c>
      <c r="B2" s="13" t="s">
        <v>40</v>
      </c>
      <c r="C2" s="14" t="s">
        <v>39</v>
      </c>
      <c r="D2" s="14" t="s">
        <v>38</v>
      </c>
      <c r="E2" s="13" t="s">
        <v>188</v>
      </c>
      <c r="F2" s="14" t="s">
        <v>10</v>
      </c>
      <c r="G2" s="13" t="s">
        <v>7</v>
      </c>
      <c r="H2" s="14" t="s">
        <v>8</v>
      </c>
      <c r="I2" s="14" t="s">
        <v>11</v>
      </c>
      <c r="J2" s="14" t="s">
        <v>12</v>
      </c>
      <c r="K2" s="14" t="s">
        <v>179</v>
      </c>
      <c r="L2" s="14" t="s">
        <v>180</v>
      </c>
      <c r="M2" s="14" t="s">
        <v>13</v>
      </c>
      <c r="N2" s="14" t="s">
        <v>14</v>
      </c>
      <c r="O2" s="13" t="s">
        <v>15</v>
      </c>
    </row>
    <row r="3" spans="1:16" x14ac:dyDescent="0.25">
      <c r="A3" s="28">
        <v>1</v>
      </c>
      <c r="B3" s="29" t="s">
        <v>31</v>
      </c>
      <c r="C3" s="29" t="s">
        <v>59</v>
      </c>
      <c r="D3" s="17" t="s">
        <v>148</v>
      </c>
      <c r="E3" s="18" t="s">
        <v>171</v>
      </c>
      <c r="F3" s="30" t="s">
        <v>17</v>
      </c>
      <c r="G3" s="40">
        <v>3.36</v>
      </c>
      <c r="H3" s="31">
        <v>85.06</v>
      </c>
      <c r="I3" s="31">
        <v>60</v>
      </c>
      <c r="J3" s="31">
        <v>97</v>
      </c>
      <c r="K3" s="31">
        <v>0</v>
      </c>
      <c r="L3" s="31">
        <v>0</v>
      </c>
      <c r="M3" s="31">
        <f>(BaşvuruListesi546[[#This Row],[YAZILI PUANI]]*0.75)+(BaşvuruListesi546[[#This Row],[SÖZLÜ PUANI]]*0.25)</f>
        <v>69.25</v>
      </c>
      <c r="N3" s="31">
        <f>BaşvuruListesi546[[#This Row],[AGNO YÜZLÜK KARŞILIĞI]]*0.5+BaşvuruListesi546[[#This Row],[YABANCI DİL PUANI
(%75 YAZILI+%25 SÖZLÜ)]]*0.5+BaşvuruListesi546[[#This Row],[ERASMUS+ FAALİYETİNDEN DAHA ÖNE YARARLANMA]]+BaşvuruListesi546[[#This Row],[SEÇİM ÖNCELİKLERİ]]</f>
        <v>77.155000000000001</v>
      </c>
      <c r="O3" s="31" t="s">
        <v>16</v>
      </c>
    </row>
    <row r="4" spans="1:16" x14ac:dyDescent="0.25">
      <c r="A4" s="33">
        <v>2</v>
      </c>
      <c r="B4" s="29" t="s">
        <v>69</v>
      </c>
      <c r="C4" s="29" t="s">
        <v>100</v>
      </c>
      <c r="D4" s="17" t="s">
        <v>144</v>
      </c>
      <c r="E4" s="18" t="s">
        <v>173</v>
      </c>
      <c r="F4" s="30" t="s">
        <v>17</v>
      </c>
      <c r="G4" s="40">
        <v>2.93</v>
      </c>
      <c r="H4" s="31">
        <v>75.03</v>
      </c>
      <c r="I4" s="31">
        <v>70</v>
      </c>
      <c r="J4" s="31">
        <v>97</v>
      </c>
      <c r="K4" s="31">
        <v>0</v>
      </c>
      <c r="L4" s="31">
        <v>0</v>
      </c>
      <c r="M4" s="31">
        <f>(BaşvuruListesi546[[#This Row],[YAZILI PUANI]]*0.75)+(BaşvuruListesi546[[#This Row],[SÖZLÜ PUANI]]*0.25)</f>
        <v>76.75</v>
      </c>
      <c r="N4" s="31">
        <f>BaşvuruListesi546[[#This Row],[AGNO YÜZLÜK KARŞILIĞI]]*0.5+BaşvuruListesi546[[#This Row],[YABANCI DİL PUANI
(%75 YAZILI+%25 SÖZLÜ)]]*0.5+BaşvuruListesi546[[#This Row],[ERASMUS+ FAALİYETİNDEN DAHA ÖNE YARARLANMA]]+BaşvuruListesi546[[#This Row],[SEÇİM ÖNCELİKLERİ]]</f>
        <v>75.89</v>
      </c>
      <c r="O4" s="31" t="s">
        <v>16</v>
      </c>
    </row>
    <row r="5" spans="1:16" x14ac:dyDescent="0.25">
      <c r="A5" s="28">
        <v>3</v>
      </c>
      <c r="B5" s="29" t="s">
        <v>62</v>
      </c>
      <c r="C5" s="29" t="s">
        <v>52</v>
      </c>
      <c r="D5" s="17" t="s">
        <v>132</v>
      </c>
      <c r="E5" s="18" t="s">
        <v>161</v>
      </c>
      <c r="F5" s="30" t="s">
        <v>17</v>
      </c>
      <c r="G5" s="40">
        <v>3.19</v>
      </c>
      <c r="H5" s="31">
        <v>81.099999999999994</v>
      </c>
      <c r="I5" s="31">
        <v>64</v>
      </c>
      <c r="J5" s="31">
        <v>90</v>
      </c>
      <c r="K5" s="31">
        <v>0</v>
      </c>
      <c r="L5" s="31">
        <v>0</v>
      </c>
      <c r="M5" s="31">
        <f>(BaşvuruListesi546[[#This Row],[YAZILI PUANI]]*0.75)+(BaşvuruListesi546[[#This Row],[SÖZLÜ PUANI]]*0.25)</f>
        <v>70.5</v>
      </c>
      <c r="N5" s="31">
        <f>BaşvuruListesi546[[#This Row],[AGNO YÜZLÜK KARŞILIĞI]]*0.5+BaşvuruListesi546[[#This Row],[YABANCI DİL PUANI
(%75 YAZILI+%25 SÖZLÜ)]]*0.5+BaşvuruListesi546[[#This Row],[ERASMUS+ FAALİYETİNDEN DAHA ÖNE YARARLANMA]]+BaşvuruListesi546[[#This Row],[SEÇİM ÖNCELİKLERİ]]</f>
        <v>75.8</v>
      </c>
      <c r="O5" s="31" t="s">
        <v>177</v>
      </c>
    </row>
    <row r="6" spans="1:16" x14ac:dyDescent="0.25">
      <c r="A6" s="33">
        <v>4</v>
      </c>
      <c r="B6" s="29" t="s">
        <v>46</v>
      </c>
      <c r="C6" s="29" t="s">
        <v>71</v>
      </c>
      <c r="D6" s="17" t="s">
        <v>107</v>
      </c>
      <c r="E6" s="18" t="s">
        <v>163</v>
      </c>
      <c r="F6" s="30" t="s">
        <v>17</v>
      </c>
      <c r="G6" s="40">
        <v>3.5</v>
      </c>
      <c r="H6" s="31">
        <v>88.33</v>
      </c>
      <c r="I6" s="31">
        <v>60</v>
      </c>
      <c r="J6" s="31">
        <v>60</v>
      </c>
      <c r="K6" s="31">
        <v>0</v>
      </c>
      <c r="L6" s="31">
        <v>0</v>
      </c>
      <c r="M6" s="31">
        <f>(BaşvuruListesi546[[#This Row],[YAZILI PUANI]]*0.75)+(BaşvuruListesi546[[#This Row],[SÖZLÜ PUANI]]*0.25)</f>
        <v>60</v>
      </c>
      <c r="N6" s="31">
        <f>BaşvuruListesi546[[#This Row],[AGNO YÜZLÜK KARŞILIĞI]]*0.5+BaşvuruListesi546[[#This Row],[YABANCI DİL PUANI
(%75 YAZILI+%25 SÖZLÜ)]]*0.5+BaşvuruListesi546[[#This Row],[ERASMUS+ FAALİYETİNDEN DAHA ÖNE YARARLANMA]]+BaşvuruListesi546[[#This Row],[SEÇİM ÖNCELİKLERİ]]</f>
        <v>74.164999999999992</v>
      </c>
      <c r="O6" s="31" t="s">
        <v>178</v>
      </c>
    </row>
    <row r="7" spans="1:16" x14ac:dyDescent="0.25">
      <c r="A7" s="28">
        <v>5</v>
      </c>
      <c r="B7" s="29" t="s">
        <v>45</v>
      </c>
      <c r="C7" s="29" t="s">
        <v>78</v>
      </c>
      <c r="D7" s="17" t="s">
        <v>104</v>
      </c>
      <c r="E7" s="18" t="s">
        <v>161</v>
      </c>
      <c r="F7" s="30" t="s">
        <v>17</v>
      </c>
      <c r="G7" s="40">
        <v>3.25</v>
      </c>
      <c r="H7" s="31">
        <v>82.5</v>
      </c>
      <c r="I7" s="31">
        <v>50</v>
      </c>
      <c r="J7" s="31">
        <v>70</v>
      </c>
      <c r="K7" s="31">
        <v>-10</v>
      </c>
      <c r="L7" s="31">
        <v>0</v>
      </c>
      <c r="M7" s="32" t="s">
        <v>20</v>
      </c>
      <c r="N7" s="32" t="s">
        <v>20</v>
      </c>
      <c r="O7" s="31"/>
    </row>
    <row r="8" spans="1:16" x14ac:dyDescent="0.25">
      <c r="A8" s="33">
        <v>6</v>
      </c>
      <c r="B8" s="29" t="s">
        <v>27</v>
      </c>
      <c r="C8" s="29" t="s">
        <v>92</v>
      </c>
      <c r="D8" s="17" t="s">
        <v>134</v>
      </c>
      <c r="E8" s="18" t="s">
        <v>171</v>
      </c>
      <c r="F8" s="30" t="s">
        <v>17</v>
      </c>
      <c r="G8" s="40">
        <v>3.17</v>
      </c>
      <c r="H8" s="31">
        <v>80.63</v>
      </c>
      <c r="I8" s="31">
        <v>47</v>
      </c>
      <c r="J8" s="31" t="s">
        <v>21</v>
      </c>
      <c r="K8" s="31">
        <v>0</v>
      </c>
      <c r="L8" s="31">
        <v>0</v>
      </c>
      <c r="M8" s="32" t="s">
        <v>20</v>
      </c>
      <c r="N8" s="32" t="s">
        <v>20</v>
      </c>
      <c r="O8" s="31"/>
    </row>
    <row r="9" spans="1:16" x14ac:dyDescent="0.25">
      <c r="A9" s="28">
        <v>7</v>
      </c>
      <c r="B9" s="29" t="s">
        <v>73</v>
      </c>
      <c r="C9" s="29" t="s">
        <v>83</v>
      </c>
      <c r="D9" s="17" t="s">
        <v>155</v>
      </c>
      <c r="E9" s="18" t="s">
        <v>173</v>
      </c>
      <c r="F9" s="30" t="s">
        <v>17</v>
      </c>
      <c r="G9" s="40">
        <v>2.42</v>
      </c>
      <c r="H9" s="31">
        <v>63.13</v>
      </c>
      <c r="I9" s="31" t="s">
        <v>22</v>
      </c>
      <c r="J9" s="31" t="s">
        <v>21</v>
      </c>
      <c r="K9" s="31">
        <v>0</v>
      </c>
      <c r="L9" s="31">
        <v>0</v>
      </c>
      <c r="M9" s="32" t="s">
        <v>20</v>
      </c>
      <c r="N9" s="32" t="s">
        <v>20</v>
      </c>
      <c r="O9" s="31"/>
    </row>
    <row r="10" spans="1:16" x14ac:dyDescent="0.25">
      <c r="A10" s="33">
        <v>8</v>
      </c>
      <c r="B10" s="29" t="s">
        <v>51</v>
      </c>
      <c r="C10" s="29" t="s">
        <v>83</v>
      </c>
      <c r="D10" s="17" t="s">
        <v>114</v>
      </c>
      <c r="E10" s="18" t="s">
        <v>168</v>
      </c>
      <c r="F10" s="30" t="s">
        <v>17</v>
      </c>
      <c r="G10" s="40">
        <v>3.32</v>
      </c>
      <c r="H10" s="31">
        <v>84.13</v>
      </c>
      <c r="I10" s="31" t="s">
        <v>22</v>
      </c>
      <c r="J10" s="31" t="s">
        <v>21</v>
      </c>
      <c r="K10" s="31">
        <v>0</v>
      </c>
      <c r="L10" s="31">
        <v>0</v>
      </c>
      <c r="M10" s="32" t="s">
        <v>20</v>
      </c>
      <c r="N10" s="32" t="s">
        <v>20</v>
      </c>
      <c r="O10" s="31"/>
    </row>
    <row r="11" spans="1:16" x14ac:dyDescent="0.25">
      <c r="A11" s="28">
        <v>9</v>
      </c>
      <c r="B11" s="29" t="s">
        <v>56</v>
      </c>
      <c r="C11" s="29" t="s">
        <v>87</v>
      </c>
      <c r="D11" s="17" t="s">
        <v>122</v>
      </c>
      <c r="E11" s="18" t="s">
        <v>168</v>
      </c>
      <c r="F11" s="30" t="s">
        <v>17</v>
      </c>
      <c r="G11" s="40">
        <v>3.43</v>
      </c>
      <c r="H11" s="31">
        <v>86.7</v>
      </c>
      <c r="I11" s="31" t="s">
        <v>22</v>
      </c>
      <c r="J11" s="31" t="s">
        <v>21</v>
      </c>
      <c r="K11" s="31">
        <v>0</v>
      </c>
      <c r="L11" s="31">
        <v>0</v>
      </c>
      <c r="M11" s="32" t="s">
        <v>20</v>
      </c>
      <c r="N11" s="32" t="s">
        <v>20</v>
      </c>
      <c r="O11" s="31"/>
    </row>
    <row r="12" spans="1:16" x14ac:dyDescent="0.25">
      <c r="A12" s="33">
        <v>10</v>
      </c>
      <c r="B12" s="29" t="s">
        <v>57</v>
      </c>
      <c r="C12" s="29" t="s">
        <v>49</v>
      </c>
      <c r="D12" s="17" t="s">
        <v>107</v>
      </c>
      <c r="E12" s="18" t="s">
        <v>168</v>
      </c>
      <c r="F12" s="30" t="s">
        <v>17</v>
      </c>
      <c r="G12" s="40">
        <v>3.25</v>
      </c>
      <c r="H12" s="31">
        <v>82.5</v>
      </c>
      <c r="I12" s="31" t="s">
        <v>22</v>
      </c>
      <c r="J12" s="31" t="s">
        <v>21</v>
      </c>
      <c r="K12" s="31">
        <v>0</v>
      </c>
      <c r="L12" s="31">
        <v>0</v>
      </c>
      <c r="M12" s="32" t="s">
        <v>20</v>
      </c>
      <c r="N12" s="32" t="s">
        <v>20</v>
      </c>
      <c r="O12" s="31"/>
    </row>
    <row r="13" spans="1:16" x14ac:dyDescent="0.25">
      <c r="A13" s="28">
        <v>11</v>
      </c>
      <c r="B13" s="29" t="s">
        <v>64</v>
      </c>
      <c r="C13" s="29" t="s">
        <v>94</v>
      </c>
      <c r="D13" s="17" t="s">
        <v>137</v>
      </c>
      <c r="E13" s="18" t="s">
        <v>168</v>
      </c>
      <c r="F13" s="30" t="s">
        <v>17</v>
      </c>
      <c r="G13" s="40">
        <v>3.3</v>
      </c>
      <c r="H13" s="31">
        <v>83.66</v>
      </c>
      <c r="I13" s="31" t="s">
        <v>22</v>
      </c>
      <c r="J13" s="31" t="s">
        <v>21</v>
      </c>
      <c r="K13" s="31">
        <v>0</v>
      </c>
      <c r="L13" s="31">
        <v>0</v>
      </c>
      <c r="M13" s="32" t="s">
        <v>20</v>
      </c>
      <c r="N13" s="32" t="s">
        <v>20</v>
      </c>
      <c r="O13" s="31"/>
    </row>
    <row r="14" spans="1:16" x14ac:dyDescent="0.25">
      <c r="A14" s="33">
        <v>12</v>
      </c>
      <c r="B14" s="29" t="s">
        <v>71</v>
      </c>
      <c r="C14" s="29" t="s">
        <v>79</v>
      </c>
      <c r="D14" s="17" t="s">
        <v>151</v>
      </c>
      <c r="E14" s="18" t="s">
        <v>168</v>
      </c>
      <c r="F14" s="30" t="s">
        <v>17</v>
      </c>
      <c r="G14" s="40">
        <v>3.69</v>
      </c>
      <c r="H14" s="31">
        <v>92.76</v>
      </c>
      <c r="I14" s="31" t="s">
        <v>22</v>
      </c>
      <c r="J14" s="31" t="s">
        <v>21</v>
      </c>
      <c r="K14" s="31">
        <v>0</v>
      </c>
      <c r="L14" s="31">
        <v>0</v>
      </c>
      <c r="M14" s="32" t="s">
        <v>20</v>
      </c>
      <c r="N14" s="32" t="s">
        <v>20</v>
      </c>
      <c r="O14" s="31"/>
    </row>
    <row r="15" spans="1:16" x14ac:dyDescent="0.25">
      <c r="A15" s="28">
        <v>13</v>
      </c>
      <c r="B15" s="29" t="s">
        <v>53</v>
      </c>
      <c r="C15" s="29" t="s">
        <v>61</v>
      </c>
      <c r="D15" s="17" t="s">
        <v>117</v>
      </c>
      <c r="E15" s="18" t="s">
        <v>169</v>
      </c>
      <c r="F15" s="30" t="s">
        <v>17</v>
      </c>
      <c r="G15" s="40">
        <v>2.88</v>
      </c>
      <c r="H15" s="31">
        <v>73.86</v>
      </c>
      <c r="I15" s="31" t="s">
        <v>22</v>
      </c>
      <c r="J15" s="31" t="s">
        <v>21</v>
      </c>
      <c r="K15" s="31">
        <v>0</v>
      </c>
      <c r="L15" s="31">
        <v>0</v>
      </c>
      <c r="M15" s="32" t="s">
        <v>20</v>
      </c>
      <c r="N15" s="32" t="s">
        <v>20</v>
      </c>
      <c r="O15" s="31"/>
    </row>
    <row r="16" spans="1:16" x14ac:dyDescent="0.25">
      <c r="A16" s="33">
        <v>14</v>
      </c>
      <c r="B16" s="29" t="s">
        <v>59</v>
      </c>
      <c r="C16" s="29" t="s">
        <v>85</v>
      </c>
      <c r="D16" s="17" t="s">
        <v>128</v>
      </c>
      <c r="E16" s="18" t="s">
        <v>163</v>
      </c>
      <c r="F16" s="30" t="s">
        <v>17</v>
      </c>
      <c r="G16" s="40">
        <v>3.43</v>
      </c>
      <c r="H16" s="31">
        <v>86.7</v>
      </c>
      <c r="I16" s="31" t="s">
        <v>22</v>
      </c>
      <c r="J16" s="31" t="s">
        <v>21</v>
      </c>
      <c r="K16" s="31">
        <v>0</v>
      </c>
      <c r="L16" s="31">
        <v>0</v>
      </c>
      <c r="M16" s="32" t="s">
        <v>20</v>
      </c>
      <c r="N16" s="32" t="s">
        <v>20</v>
      </c>
      <c r="O16" s="31"/>
    </row>
    <row r="17" spans="1:16" x14ac:dyDescent="0.25">
      <c r="A17" s="28">
        <v>15</v>
      </c>
      <c r="B17" s="29" t="s">
        <v>58</v>
      </c>
      <c r="C17" s="29" t="s">
        <v>88</v>
      </c>
      <c r="D17" s="17" t="s">
        <v>127</v>
      </c>
      <c r="E17" s="18" t="s">
        <v>171</v>
      </c>
      <c r="F17" s="30" t="s">
        <v>17</v>
      </c>
      <c r="G17" s="40">
        <v>3.21</v>
      </c>
      <c r="H17" s="31">
        <v>81.56</v>
      </c>
      <c r="I17" s="31" t="s">
        <v>22</v>
      </c>
      <c r="J17" s="31" t="s">
        <v>21</v>
      </c>
      <c r="K17" s="31">
        <v>0</v>
      </c>
      <c r="L17" s="31">
        <v>0</v>
      </c>
      <c r="M17" s="32" t="s">
        <v>20</v>
      </c>
      <c r="N17" s="32" t="s">
        <v>20</v>
      </c>
      <c r="O17" s="31"/>
    </row>
    <row r="18" spans="1:16" x14ac:dyDescent="0.25">
      <c r="A18" s="33">
        <v>16</v>
      </c>
      <c r="B18" s="29" t="s">
        <v>27</v>
      </c>
      <c r="C18" s="29" t="s">
        <v>91</v>
      </c>
      <c r="D18" s="17" t="s">
        <v>133</v>
      </c>
      <c r="E18" s="18" t="s">
        <v>171</v>
      </c>
      <c r="F18" s="30" t="s">
        <v>17</v>
      </c>
      <c r="G18" s="40">
        <v>3.14</v>
      </c>
      <c r="H18" s="31">
        <v>79.930000000000007</v>
      </c>
      <c r="I18" s="31" t="s">
        <v>22</v>
      </c>
      <c r="J18" s="31" t="s">
        <v>21</v>
      </c>
      <c r="K18" s="31">
        <v>0</v>
      </c>
      <c r="L18" s="31">
        <v>0</v>
      </c>
      <c r="M18" s="32" t="s">
        <v>20</v>
      </c>
      <c r="N18" s="32" t="s">
        <v>20</v>
      </c>
      <c r="O18" s="31"/>
    </row>
    <row r="19" spans="1:16" x14ac:dyDescent="0.25">
      <c r="A19" s="28">
        <v>17</v>
      </c>
      <c r="B19" s="29" t="s">
        <v>58</v>
      </c>
      <c r="C19" s="29" t="s">
        <v>61</v>
      </c>
      <c r="D19" s="17" t="s">
        <v>126</v>
      </c>
      <c r="E19" s="18" t="s">
        <v>161</v>
      </c>
      <c r="F19" s="30" t="s">
        <v>17</v>
      </c>
      <c r="G19" s="40">
        <v>3.15</v>
      </c>
      <c r="H19" s="31">
        <v>80.16</v>
      </c>
      <c r="I19" s="31" t="s">
        <v>22</v>
      </c>
      <c r="J19" s="31" t="s">
        <v>21</v>
      </c>
      <c r="K19" s="31">
        <v>0</v>
      </c>
      <c r="L19" s="31">
        <v>0</v>
      </c>
      <c r="M19" s="32" t="s">
        <v>20</v>
      </c>
      <c r="N19" s="32" t="s">
        <v>20</v>
      </c>
      <c r="O19" s="31"/>
    </row>
    <row r="20" spans="1:16" x14ac:dyDescent="0.25">
      <c r="A20" s="33">
        <v>18</v>
      </c>
      <c r="B20" s="29" t="s">
        <v>31</v>
      </c>
      <c r="C20" s="29" t="s">
        <v>101</v>
      </c>
      <c r="D20" s="17" t="s">
        <v>146</v>
      </c>
      <c r="E20" s="18" t="s">
        <v>161</v>
      </c>
      <c r="F20" s="30" t="s">
        <v>17</v>
      </c>
      <c r="G20" s="40">
        <v>3.37</v>
      </c>
      <c r="H20" s="31">
        <v>85.3</v>
      </c>
      <c r="I20" s="31" t="s">
        <v>22</v>
      </c>
      <c r="J20" s="31" t="s">
        <v>21</v>
      </c>
      <c r="K20" s="31">
        <v>0</v>
      </c>
      <c r="L20" s="31">
        <v>0</v>
      </c>
      <c r="M20" s="32" t="s">
        <v>20</v>
      </c>
      <c r="N20" s="32" t="s">
        <v>20</v>
      </c>
      <c r="O20" s="31"/>
    </row>
    <row r="21" spans="1:16" x14ac:dyDescent="0.25">
      <c r="A21" s="19" t="s">
        <v>44</v>
      </c>
      <c r="B21" s="7"/>
      <c r="C21" s="7"/>
      <c r="D21" s="7"/>
      <c r="E21" s="7"/>
      <c r="F21" s="7"/>
      <c r="G21" s="7"/>
      <c r="H21" s="7"/>
      <c r="I21" s="7"/>
      <c r="J21" s="7"/>
      <c r="K21" s="7"/>
      <c r="L21" s="7"/>
      <c r="M21" s="7"/>
      <c r="N21" s="7"/>
      <c r="O21" s="7"/>
      <c r="P21" s="11"/>
    </row>
    <row r="22" spans="1:16" x14ac:dyDescent="0.25">
      <c r="A22" s="19" t="s">
        <v>185</v>
      </c>
      <c r="B22" s="7"/>
      <c r="C22" s="7"/>
      <c r="D22" s="7"/>
      <c r="E22" s="7"/>
      <c r="F22" s="7"/>
      <c r="G22" s="7"/>
      <c r="H22" s="7"/>
      <c r="I22" s="7"/>
      <c r="J22" s="7"/>
      <c r="K22" s="7"/>
      <c r="L22" s="7"/>
      <c r="M22" s="7"/>
      <c r="N22" s="7"/>
      <c r="O22" s="7"/>
      <c r="P22" s="11"/>
    </row>
  </sheetData>
  <mergeCells count="1">
    <mergeCell ref="A1:O1"/>
  </mergeCells>
  <printOptions horizontalCentered="1"/>
  <pageMargins left="0.55118110236220474" right="0.55118110236220474" top="0.55118110236220474" bottom="0.55118110236220474" header="0.51181102362204722" footer="0.74803149606299213"/>
  <pageSetup paperSize="9" scale="80" fitToHeight="0" orientation="landscape" verticalDpi="0" r:id="rId1"/>
  <ignoredErrors>
    <ignoredError sqref="M7:N20"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F224-9322-4B2F-8482-C3E9FEAF4907}">
  <sheetPr codeName="Sayfa3">
    <pageSetUpPr fitToPage="1"/>
  </sheetPr>
  <dimension ref="A1:Q5"/>
  <sheetViews>
    <sheetView zoomScaleNormal="100" workbookViewId="0">
      <selection activeCell="A2" sqref="A2"/>
    </sheetView>
  </sheetViews>
  <sheetFormatPr defaultRowHeight="15" x14ac:dyDescent="0.25"/>
  <cols>
    <col min="1" max="1" width="5" customWidth="1"/>
    <col min="2" max="2" width="9" bestFit="1" customWidth="1"/>
    <col min="3" max="3" width="8.28515625" bestFit="1" customWidth="1"/>
    <col min="4" max="4" width="11.85546875" customWidth="1"/>
    <col min="5" max="5" width="12.140625" bestFit="1" customWidth="1"/>
    <col min="6" max="6" width="10.140625" customWidth="1"/>
    <col min="7" max="7" width="5.85546875" bestFit="1" customWidth="1"/>
    <col min="8" max="8" width="8.5703125" customWidth="1"/>
    <col min="9" max="9" width="8.28515625" style="2" bestFit="1" customWidth="1"/>
    <col min="10" max="10" width="9.5703125" customWidth="1"/>
    <col min="11" max="11" width="12.5703125" customWidth="1"/>
    <col min="12" max="12" width="11.5703125" customWidth="1"/>
    <col min="13" max="13" width="17" customWidth="1"/>
    <col min="14" max="14" width="16.85546875" customWidth="1"/>
    <col min="15" max="15" width="10" bestFit="1" customWidth="1"/>
    <col min="16" max="16" width="9.7109375" customWidth="1"/>
    <col min="17" max="17" width="10.140625" customWidth="1"/>
  </cols>
  <sheetData>
    <row r="1" spans="1:17" ht="15.75" x14ac:dyDescent="0.25">
      <c r="A1" s="45" t="s">
        <v>197</v>
      </c>
      <c r="B1" s="45"/>
      <c r="C1" s="45"/>
      <c r="D1" s="45"/>
      <c r="E1" s="45"/>
      <c r="F1" s="45"/>
      <c r="G1" s="45"/>
      <c r="H1" s="45"/>
      <c r="I1" s="45"/>
      <c r="J1" s="45"/>
      <c r="K1" s="45"/>
      <c r="L1" s="45"/>
      <c r="M1" s="45"/>
      <c r="N1" s="45"/>
      <c r="O1" s="45"/>
      <c r="P1" s="10"/>
      <c r="Q1" s="10"/>
    </row>
    <row r="2" spans="1:17" s="1" customFormat="1" ht="51" x14ac:dyDescent="0.25">
      <c r="A2" s="12" t="s">
        <v>9</v>
      </c>
      <c r="B2" s="13" t="s">
        <v>40</v>
      </c>
      <c r="C2" s="13" t="s">
        <v>39</v>
      </c>
      <c r="D2" s="14" t="s">
        <v>38</v>
      </c>
      <c r="E2" s="13" t="s">
        <v>188</v>
      </c>
      <c r="F2" s="14" t="s">
        <v>10</v>
      </c>
      <c r="G2" s="13" t="s">
        <v>7</v>
      </c>
      <c r="H2" s="14" t="s">
        <v>8</v>
      </c>
      <c r="I2" s="14" t="s">
        <v>11</v>
      </c>
      <c r="J2" s="14" t="s">
        <v>12</v>
      </c>
      <c r="K2" s="14" t="s">
        <v>179</v>
      </c>
      <c r="L2" s="14" t="s">
        <v>180</v>
      </c>
      <c r="M2" s="14" t="s">
        <v>13</v>
      </c>
      <c r="N2" s="14" t="s">
        <v>14</v>
      </c>
      <c r="O2" s="13" t="s">
        <v>15</v>
      </c>
    </row>
    <row r="3" spans="1:17" x14ac:dyDescent="0.25">
      <c r="A3" s="15">
        <v>1</v>
      </c>
      <c r="B3" s="16" t="s">
        <v>64</v>
      </c>
      <c r="C3" s="16" t="s">
        <v>95</v>
      </c>
      <c r="D3" s="17" t="s">
        <v>138</v>
      </c>
      <c r="E3" s="18" t="s">
        <v>3</v>
      </c>
      <c r="F3" s="19" t="s">
        <v>17</v>
      </c>
      <c r="G3" s="24">
        <v>2.44</v>
      </c>
      <c r="H3" s="21">
        <v>63.6</v>
      </c>
      <c r="I3" s="21" t="s">
        <v>22</v>
      </c>
      <c r="J3" s="21" t="s">
        <v>21</v>
      </c>
      <c r="K3" s="21">
        <v>0</v>
      </c>
      <c r="L3" s="21">
        <v>0</v>
      </c>
      <c r="M3" s="21" t="s">
        <v>20</v>
      </c>
      <c r="N3" s="22" t="s">
        <v>20</v>
      </c>
      <c r="O3" s="21" t="s">
        <v>19</v>
      </c>
    </row>
    <row r="4" spans="1:17" x14ac:dyDescent="0.25">
      <c r="A4" s="19" t="s">
        <v>44</v>
      </c>
      <c r="B4" s="7"/>
      <c r="C4" s="7"/>
      <c r="D4" s="7"/>
      <c r="E4" s="7"/>
      <c r="F4" s="7"/>
      <c r="G4" s="7"/>
      <c r="H4" s="7"/>
      <c r="I4" s="7"/>
      <c r="J4" s="7"/>
      <c r="K4" s="7"/>
      <c r="L4" s="7"/>
      <c r="M4" s="7"/>
      <c r="N4" s="7"/>
      <c r="O4" s="7"/>
      <c r="P4" s="11"/>
      <c r="Q4" s="11"/>
    </row>
    <row r="5" spans="1:17" x14ac:dyDescent="0.25">
      <c r="A5" s="19" t="s">
        <v>185</v>
      </c>
      <c r="B5" s="7"/>
      <c r="C5" s="7"/>
      <c r="D5" s="7"/>
      <c r="E5" s="7"/>
      <c r="F5" s="7"/>
      <c r="G5" s="7"/>
      <c r="H5" s="7"/>
      <c r="I5" s="7"/>
      <c r="J5" s="7"/>
      <c r="K5" s="7"/>
      <c r="L5" s="7"/>
      <c r="M5" s="7"/>
      <c r="N5" s="7"/>
      <c r="O5" s="7"/>
      <c r="P5" s="11"/>
      <c r="Q5" s="11"/>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83" fitToHeight="0" orientation="landscape" verticalDpi="0" r:id="rId1"/>
  <ignoredErrors>
    <ignoredError sqref="M3:N3"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13FE9-0761-4717-9EF3-40D612C036F4}">
  <sheetPr codeName="Sayfa4">
    <pageSetUpPr fitToPage="1"/>
  </sheetPr>
  <dimension ref="A1:P8"/>
  <sheetViews>
    <sheetView workbookViewId="0">
      <selection activeCell="E3" sqref="E3"/>
    </sheetView>
  </sheetViews>
  <sheetFormatPr defaultRowHeight="15" x14ac:dyDescent="0.25"/>
  <cols>
    <col min="1" max="1" width="5" customWidth="1"/>
    <col min="2" max="2" width="8.28515625" bestFit="1" customWidth="1"/>
    <col min="3" max="3" width="8.42578125" bestFit="1" customWidth="1"/>
    <col min="4" max="4" width="11.85546875" customWidth="1"/>
    <col min="5" max="5" width="42.42578125" bestFit="1" customWidth="1"/>
    <col min="6" max="6" width="9.5703125" customWidth="1"/>
    <col min="7" max="7" width="5.42578125" customWidth="1"/>
    <col min="8" max="8" width="8.42578125" style="2" customWidth="1"/>
    <col min="9" max="9" width="8.140625" customWidth="1"/>
    <col min="10" max="10" width="9.85546875" customWidth="1"/>
    <col min="11" max="11" width="12.28515625" customWidth="1"/>
    <col min="12" max="12" width="11.140625" customWidth="1"/>
    <col min="13" max="13" width="16.85546875" customWidth="1"/>
    <col min="14" max="14" width="17.28515625" customWidth="1"/>
    <col min="15" max="15" width="9.7109375" customWidth="1"/>
    <col min="16" max="16" width="10.140625" customWidth="1"/>
  </cols>
  <sheetData>
    <row r="1" spans="1:16" ht="15.75" x14ac:dyDescent="0.25">
      <c r="A1" s="45" t="s">
        <v>196</v>
      </c>
      <c r="B1" s="45"/>
      <c r="C1" s="45"/>
      <c r="D1" s="45"/>
      <c r="E1" s="45"/>
      <c r="F1" s="45"/>
      <c r="G1" s="45"/>
      <c r="H1" s="45"/>
      <c r="I1" s="45"/>
      <c r="J1" s="45"/>
      <c r="K1" s="45"/>
      <c r="L1" s="45"/>
      <c r="M1" s="45"/>
      <c r="N1" s="45"/>
      <c r="O1" s="45"/>
      <c r="P1" s="10"/>
    </row>
    <row r="2" spans="1:16" s="1" customFormat="1" ht="57.75" customHeight="1" x14ac:dyDescent="0.25">
      <c r="A2" s="12" t="s">
        <v>9</v>
      </c>
      <c r="B2" s="13" t="s">
        <v>40</v>
      </c>
      <c r="C2" s="13" t="s">
        <v>39</v>
      </c>
      <c r="D2" s="14" t="s">
        <v>38</v>
      </c>
      <c r="E2" s="13" t="s">
        <v>188</v>
      </c>
      <c r="F2" s="14" t="s">
        <v>10</v>
      </c>
      <c r="G2" s="13" t="s">
        <v>7</v>
      </c>
      <c r="H2" s="14" t="s">
        <v>8</v>
      </c>
      <c r="I2" s="14" t="s">
        <v>11</v>
      </c>
      <c r="J2" s="14" t="s">
        <v>12</v>
      </c>
      <c r="K2" s="14" t="s">
        <v>179</v>
      </c>
      <c r="L2" s="14" t="s">
        <v>180</v>
      </c>
      <c r="M2" s="14" t="s">
        <v>13</v>
      </c>
      <c r="N2" s="14" t="s">
        <v>14</v>
      </c>
      <c r="O2" s="13" t="s">
        <v>15</v>
      </c>
    </row>
    <row r="3" spans="1:16" x14ac:dyDescent="0.25">
      <c r="A3" s="28">
        <v>1</v>
      </c>
      <c r="B3" s="29" t="s">
        <v>45</v>
      </c>
      <c r="C3" s="29" t="s">
        <v>79</v>
      </c>
      <c r="D3" s="17" t="s">
        <v>105</v>
      </c>
      <c r="E3" s="18" t="s">
        <v>162</v>
      </c>
      <c r="F3" s="30" t="s">
        <v>17</v>
      </c>
      <c r="G3" s="43">
        <v>3.05</v>
      </c>
      <c r="H3" s="27">
        <v>77.83</v>
      </c>
      <c r="I3" s="27">
        <v>33</v>
      </c>
      <c r="J3" s="31" t="s">
        <v>21</v>
      </c>
      <c r="K3" s="31">
        <v>0</v>
      </c>
      <c r="L3" s="31">
        <v>0</v>
      </c>
      <c r="M3" s="31" t="s">
        <v>20</v>
      </c>
      <c r="N3" s="32" t="s">
        <v>20</v>
      </c>
      <c r="O3" s="31" t="s">
        <v>19</v>
      </c>
    </row>
    <row r="4" spans="1:16" x14ac:dyDescent="0.25">
      <c r="A4" s="33">
        <v>2</v>
      </c>
      <c r="B4" s="29" t="s">
        <v>45</v>
      </c>
      <c r="C4" s="29" t="s">
        <v>80</v>
      </c>
      <c r="D4" s="17" t="s">
        <v>106</v>
      </c>
      <c r="E4" s="18" t="s">
        <v>0</v>
      </c>
      <c r="F4" s="30" t="s">
        <v>17</v>
      </c>
      <c r="G4" s="43">
        <v>3.28</v>
      </c>
      <c r="H4" s="27">
        <v>83.2</v>
      </c>
      <c r="I4" s="27">
        <v>36</v>
      </c>
      <c r="J4" s="31" t="s">
        <v>21</v>
      </c>
      <c r="K4" s="31">
        <v>0</v>
      </c>
      <c r="L4" s="31">
        <v>0</v>
      </c>
      <c r="M4" s="31" t="s">
        <v>20</v>
      </c>
      <c r="N4" s="32" t="s">
        <v>20</v>
      </c>
      <c r="O4" s="31" t="s">
        <v>19</v>
      </c>
    </row>
    <row r="5" spans="1:16" x14ac:dyDescent="0.25">
      <c r="A5" s="28">
        <v>3</v>
      </c>
      <c r="B5" s="29" t="s">
        <v>25</v>
      </c>
      <c r="C5" s="30" t="s">
        <v>61</v>
      </c>
      <c r="D5" s="18" t="s">
        <v>124</v>
      </c>
      <c r="E5" s="18" t="s">
        <v>162</v>
      </c>
      <c r="F5" s="30" t="s">
        <v>17</v>
      </c>
      <c r="G5" s="40">
        <v>2.85</v>
      </c>
      <c r="H5" s="27">
        <v>73.16</v>
      </c>
      <c r="I5" s="27">
        <v>33</v>
      </c>
      <c r="J5" s="31" t="s">
        <v>21</v>
      </c>
      <c r="K5" s="31">
        <v>0</v>
      </c>
      <c r="L5" s="31">
        <v>0</v>
      </c>
      <c r="M5" s="31" t="s">
        <v>20</v>
      </c>
      <c r="N5" s="32" t="s">
        <v>20</v>
      </c>
      <c r="O5" s="31" t="s">
        <v>19</v>
      </c>
    </row>
    <row r="6" spans="1:16" x14ac:dyDescent="0.25">
      <c r="A6" s="33">
        <v>4</v>
      </c>
      <c r="B6" s="29" t="s">
        <v>68</v>
      </c>
      <c r="C6" s="30" t="s">
        <v>99</v>
      </c>
      <c r="D6" s="18" t="s">
        <v>143</v>
      </c>
      <c r="E6" s="18" t="s">
        <v>0</v>
      </c>
      <c r="F6" s="30" t="s">
        <v>17</v>
      </c>
      <c r="G6" s="40">
        <v>2.92</v>
      </c>
      <c r="H6" s="31">
        <v>74.8</v>
      </c>
      <c r="I6" s="31" t="s">
        <v>22</v>
      </c>
      <c r="J6" s="31" t="s">
        <v>21</v>
      </c>
      <c r="K6" s="31">
        <v>0</v>
      </c>
      <c r="L6" s="31">
        <v>0</v>
      </c>
      <c r="M6" s="31" t="s">
        <v>20</v>
      </c>
      <c r="N6" s="32" t="s">
        <v>20</v>
      </c>
      <c r="O6" s="31" t="s">
        <v>19</v>
      </c>
    </row>
    <row r="7" spans="1:16" x14ac:dyDescent="0.25">
      <c r="A7" s="19" t="s">
        <v>44</v>
      </c>
      <c r="B7" s="7"/>
      <c r="C7" s="7"/>
      <c r="D7" s="7"/>
      <c r="E7" s="7"/>
      <c r="F7" s="7"/>
      <c r="G7" s="7"/>
      <c r="H7" s="7"/>
      <c r="I7" s="7"/>
      <c r="J7" s="7"/>
      <c r="K7" s="7"/>
      <c r="L7" s="7"/>
      <c r="M7" s="7"/>
      <c r="N7" s="7"/>
      <c r="O7" s="7"/>
      <c r="P7" s="11"/>
    </row>
    <row r="8" spans="1:16" x14ac:dyDescent="0.25">
      <c r="A8" s="19" t="s">
        <v>185</v>
      </c>
      <c r="B8" s="7"/>
      <c r="C8" s="7"/>
      <c r="D8" s="7"/>
      <c r="E8" s="7"/>
      <c r="F8" s="7"/>
      <c r="G8" s="7"/>
      <c r="H8" s="7"/>
      <c r="I8" s="7"/>
      <c r="J8" s="7"/>
      <c r="K8" s="7"/>
      <c r="L8" s="7"/>
      <c r="M8" s="7"/>
      <c r="N8" s="7"/>
      <c r="O8" s="7"/>
      <c r="P8" s="11"/>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97" fitToHeight="0" orientation="landscape" verticalDpi="0" r:id="rId1"/>
  <ignoredErrors>
    <ignoredError sqref="M3:N4 M5:M6 N5:N6"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B4490-77C7-4556-A1BA-592D1D6E6748}">
  <sheetPr codeName="Sayfa5">
    <pageSetUpPr fitToPage="1"/>
  </sheetPr>
  <dimension ref="A1:P5"/>
  <sheetViews>
    <sheetView workbookViewId="0">
      <selection activeCell="A3" sqref="A3:O3"/>
    </sheetView>
  </sheetViews>
  <sheetFormatPr defaultRowHeight="15" x14ac:dyDescent="0.25"/>
  <cols>
    <col min="1" max="1" width="5" customWidth="1"/>
    <col min="2" max="2" width="10.140625" bestFit="1" customWidth="1"/>
    <col min="3" max="3" width="6.85546875" bestFit="1" customWidth="1"/>
    <col min="4" max="4" width="11.85546875" customWidth="1"/>
    <col min="5" max="5" width="8" bestFit="1" customWidth="1"/>
    <col min="6" max="6" width="9.5703125" customWidth="1"/>
    <col min="7" max="7" width="5.42578125" customWidth="1"/>
    <col min="8" max="8" width="8.42578125" style="2" customWidth="1"/>
    <col min="9" max="9" width="7.5703125" customWidth="1"/>
    <col min="10" max="10" width="8.42578125" customWidth="1"/>
    <col min="11" max="11" width="12.28515625" customWidth="1"/>
    <col min="12" max="12" width="11" customWidth="1"/>
    <col min="13" max="14" width="14.85546875" bestFit="1" customWidth="1"/>
    <col min="15" max="15" width="9.7109375" customWidth="1"/>
    <col min="16" max="16" width="10.140625" customWidth="1"/>
  </cols>
  <sheetData>
    <row r="1" spans="1:16" ht="15.75" x14ac:dyDescent="0.25">
      <c r="A1" s="45" t="s">
        <v>195</v>
      </c>
      <c r="B1" s="45"/>
      <c r="C1" s="45"/>
      <c r="D1" s="45"/>
      <c r="E1" s="45"/>
      <c r="F1" s="45"/>
      <c r="G1" s="45"/>
      <c r="H1" s="45"/>
      <c r="I1" s="45"/>
      <c r="J1" s="45"/>
      <c r="K1" s="45"/>
      <c r="L1" s="45"/>
      <c r="M1" s="45"/>
      <c r="N1" s="45"/>
      <c r="O1" s="45"/>
      <c r="P1" s="10"/>
    </row>
    <row r="2" spans="1:16" s="1" customFormat="1" ht="61.5" customHeight="1" x14ac:dyDescent="0.25">
      <c r="A2" s="12" t="s">
        <v>9</v>
      </c>
      <c r="B2" s="34" t="s">
        <v>40</v>
      </c>
      <c r="C2" s="34" t="s">
        <v>39</v>
      </c>
      <c r="D2" s="35" t="s">
        <v>38</v>
      </c>
      <c r="E2" s="34" t="s">
        <v>188</v>
      </c>
      <c r="F2" s="35" t="s">
        <v>10</v>
      </c>
      <c r="G2" s="34" t="s">
        <v>7</v>
      </c>
      <c r="H2" s="35" t="s">
        <v>8</v>
      </c>
      <c r="I2" s="35" t="s">
        <v>11</v>
      </c>
      <c r="J2" s="35" t="s">
        <v>12</v>
      </c>
      <c r="K2" s="35" t="s">
        <v>179</v>
      </c>
      <c r="L2" s="35" t="s">
        <v>180</v>
      </c>
      <c r="M2" s="35" t="s">
        <v>13</v>
      </c>
      <c r="N2" s="35" t="s">
        <v>14</v>
      </c>
      <c r="O2" s="36" t="s">
        <v>15</v>
      </c>
    </row>
    <row r="3" spans="1:16" x14ac:dyDescent="0.25">
      <c r="A3" s="47" t="s">
        <v>187</v>
      </c>
      <c r="B3" s="47"/>
      <c r="C3" s="47"/>
      <c r="D3" s="47"/>
      <c r="E3" s="47"/>
      <c r="F3" s="47"/>
      <c r="G3" s="47"/>
      <c r="H3" s="47"/>
      <c r="I3" s="47"/>
      <c r="J3" s="47"/>
      <c r="K3" s="47"/>
      <c r="L3" s="47"/>
      <c r="M3" s="47"/>
      <c r="N3" s="47"/>
      <c r="O3" s="47"/>
    </row>
    <row r="4" spans="1:16" x14ac:dyDescent="0.25">
      <c r="A4" s="19" t="s">
        <v>44</v>
      </c>
      <c r="B4" s="7"/>
      <c r="C4" s="7"/>
      <c r="D4" s="7"/>
      <c r="E4" s="7"/>
      <c r="F4" s="7"/>
      <c r="G4" s="7"/>
      <c r="H4" s="7"/>
      <c r="I4" s="7"/>
      <c r="J4" s="7"/>
      <c r="K4" s="7"/>
      <c r="L4" s="7"/>
      <c r="M4" s="7"/>
      <c r="N4" s="7"/>
      <c r="O4" s="7"/>
      <c r="P4" s="11"/>
    </row>
    <row r="5" spans="1:16" x14ac:dyDescent="0.25">
      <c r="A5" s="19" t="s">
        <v>185</v>
      </c>
      <c r="B5" s="7"/>
      <c r="C5" s="7"/>
      <c r="D5" s="7"/>
      <c r="E5" s="7"/>
      <c r="F5" s="7"/>
      <c r="G5" s="7"/>
      <c r="H5" s="7"/>
      <c r="I5" s="7"/>
      <c r="J5" s="7"/>
      <c r="K5" s="7"/>
      <c r="L5" s="7"/>
      <c r="M5" s="7"/>
      <c r="N5" s="7"/>
      <c r="O5" s="7"/>
      <c r="P5" s="11"/>
    </row>
  </sheetData>
  <mergeCells count="2">
    <mergeCell ref="A1:O1"/>
    <mergeCell ref="A3:O3"/>
  </mergeCells>
  <phoneticPr fontId="5" type="noConversion"/>
  <printOptions horizontalCentered="1"/>
  <pageMargins left="0.55118110236220474" right="0.55118110236220474" top="0.55118110236220474" bottom="0.55118110236220474" header="0.51181102362204722" footer="0.74803149606299213"/>
  <pageSetup paperSize="9" scale="8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D7A18-CAF3-459D-ABC5-F07E4723BA58}">
  <sheetPr codeName="Sayfa6">
    <pageSetUpPr fitToPage="1"/>
  </sheetPr>
  <dimension ref="A1:P8"/>
  <sheetViews>
    <sheetView workbookViewId="0">
      <selection activeCell="A2" sqref="A2"/>
    </sheetView>
  </sheetViews>
  <sheetFormatPr defaultRowHeight="15" x14ac:dyDescent="0.25"/>
  <cols>
    <col min="1" max="1" width="5" customWidth="1"/>
    <col min="2" max="2" width="8.7109375" bestFit="1" customWidth="1"/>
    <col min="3" max="3" width="8.5703125" bestFit="1" customWidth="1"/>
    <col min="4" max="4" width="11.85546875" customWidth="1"/>
    <col min="5" max="5" width="14.7109375" bestFit="1" customWidth="1"/>
    <col min="6" max="6" width="9.5703125" customWidth="1"/>
    <col min="7" max="7" width="5.42578125" customWidth="1"/>
    <col min="8" max="8" width="8.42578125" style="2" customWidth="1"/>
    <col min="9" max="9" width="9.5703125" customWidth="1"/>
    <col min="10" max="10" width="9.7109375" customWidth="1"/>
    <col min="11" max="11" width="12" customWidth="1"/>
    <col min="12" max="12" width="11" customWidth="1"/>
    <col min="13" max="13" width="17.28515625" customWidth="1"/>
    <col min="14" max="14" width="17.42578125" customWidth="1"/>
    <col min="15" max="15" width="9.7109375" customWidth="1"/>
    <col min="16" max="16" width="10.140625" customWidth="1"/>
  </cols>
  <sheetData>
    <row r="1" spans="1:16" ht="15.75" x14ac:dyDescent="0.25">
      <c r="A1" s="45" t="s">
        <v>194</v>
      </c>
      <c r="B1" s="45"/>
      <c r="C1" s="45"/>
      <c r="D1" s="45"/>
      <c r="E1" s="45"/>
      <c r="F1" s="45"/>
      <c r="G1" s="45"/>
      <c r="H1" s="45"/>
      <c r="I1" s="45"/>
      <c r="J1" s="45"/>
      <c r="K1" s="45"/>
      <c r="L1" s="45"/>
      <c r="M1" s="45"/>
      <c r="N1" s="45"/>
      <c r="O1" s="45"/>
      <c r="P1" s="10"/>
    </row>
    <row r="2" spans="1:16" s="1" customFormat="1" ht="63" customHeight="1" x14ac:dyDescent="0.25">
      <c r="A2" s="8" t="s">
        <v>9</v>
      </c>
      <c r="B2" s="6" t="s">
        <v>40</v>
      </c>
      <c r="C2" s="6" t="s">
        <v>39</v>
      </c>
      <c r="D2" s="9" t="s">
        <v>38</v>
      </c>
      <c r="E2" s="6" t="s">
        <v>188</v>
      </c>
      <c r="F2" s="9" t="s">
        <v>10</v>
      </c>
      <c r="G2" s="6" t="s">
        <v>7</v>
      </c>
      <c r="H2" s="9" t="s">
        <v>8</v>
      </c>
      <c r="I2" s="9" t="s">
        <v>11</v>
      </c>
      <c r="J2" s="9" t="s">
        <v>12</v>
      </c>
      <c r="K2" s="35" t="s">
        <v>179</v>
      </c>
      <c r="L2" s="35" t="s">
        <v>180</v>
      </c>
      <c r="M2" s="9" t="s">
        <v>13</v>
      </c>
      <c r="N2" s="9" t="s">
        <v>14</v>
      </c>
      <c r="O2" s="6" t="s">
        <v>15</v>
      </c>
    </row>
    <row r="3" spans="1:16" x14ac:dyDescent="0.25">
      <c r="A3" s="15">
        <v>1</v>
      </c>
      <c r="B3" s="16" t="s">
        <v>27</v>
      </c>
      <c r="C3" s="19" t="s">
        <v>93</v>
      </c>
      <c r="D3" s="17" t="s">
        <v>135</v>
      </c>
      <c r="E3" s="18" t="s">
        <v>164</v>
      </c>
      <c r="F3" s="19" t="s">
        <v>17</v>
      </c>
      <c r="G3" s="37">
        <v>3.37</v>
      </c>
      <c r="H3" s="21">
        <v>85.3</v>
      </c>
      <c r="I3" s="21">
        <v>36</v>
      </c>
      <c r="J3" s="21" t="s">
        <v>21</v>
      </c>
      <c r="K3" s="21">
        <v>0</v>
      </c>
      <c r="L3" s="21">
        <v>0</v>
      </c>
      <c r="M3" s="21" t="s">
        <v>20</v>
      </c>
      <c r="N3" s="21" t="s">
        <v>20</v>
      </c>
      <c r="O3" s="21" t="s">
        <v>19</v>
      </c>
    </row>
    <row r="4" spans="1:16" x14ac:dyDescent="0.25">
      <c r="A4" s="23">
        <v>2</v>
      </c>
      <c r="B4" s="16" t="s">
        <v>47</v>
      </c>
      <c r="C4" s="16" t="s">
        <v>58</v>
      </c>
      <c r="D4" s="17" t="s">
        <v>108</v>
      </c>
      <c r="E4" s="18" t="s">
        <v>164</v>
      </c>
      <c r="F4" s="19" t="s">
        <v>17</v>
      </c>
      <c r="G4" s="24">
        <v>2.89</v>
      </c>
      <c r="H4" s="21">
        <v>74.099999999999994</v>
      </c>
      <c r="I4" s="21" t="s">
        <v>22</v>
      </c>
      <c r="J4" s="21" t="s">
        <v>21</v>
      </c>
      <c r="K4" s="21">
        <v>0</v>
      </c>
      <c r="L4" s="21">
        <v>0</v>
      </c>
      <c r="M4" s="21" t="s">
        <v>20</v>
      </c>
      <c r="N4" s="22" t="s">
        <v>20</v>
      </c>
      <c r="O4" s="21" t="s">
        <v>19</v>
      </c>
    </row>
    <row r="5" spans="1:16" x14ac:dyDescent="0.25">
      <c r="A5" s="15">
        <v>3</v>
      </c>
      <c r="B5" s="16" t="s">
        <v>67</v>
      </c>
      <c r="C5" s="19" t="s">
        <v>98</v>
      </c>
      <c r="D5" s="17" t="s">
        <v>142</v>
      </c>
      <c r="E5" s="18" t="s">
        <v>164</v>
      </c>
      <c r="F5" s="19" t="s">
        <v>17</v>
      </c>
      <c r="G5" s="37">
        <v>3.39</v>
      </c>
      <c r="H5" s="21">
        <v>85.76</v>
      </c>
      <c r="I5" s="21" t="s">
        <v>22</v>
      </c>
      <c r="J5" s="21" t="s">
        <v>21</v>
      </c>
      <c r="K5" s="21">
        <v>0</v>
      </c>
      <c r="L5" s="21">
        <v>0</v>
      </c>
      <c r="M5" s="21" t="s">
        <v>20</v>
      </c>
      <c r="N5" s="22" t="s">
        <v>20</v>
      </c>
      <c r="O5" s="21" t="s">
        <v>19</v>
      </c>
    </row>
    <row r="6" spans="1:16" x14ac:dyDescent="0.25">
      <c r="A6" s="19">
        <v>4</v>
      </c>
      <c r="B6" s="16" t="s">
        <v>72</v>
      </c>
      <c r="C6" s="19" t="s">
        <v>61</v>
      </c>
      <c r="D6" s="17" t="s">
        <v>154</v>
      </c>
      <c r="E6" s="18" t="s">
        <v>164</v>
      </c>
      <c r="F6" s="19" t="s">
        <v>17</v>
      </c>
      <c r="G6" s="37">
        <v>2.84</v>
      </c>
      <c r="H6" s="21">
        <v>72.930000000000007</v>
      </c>
      <c r="I6" s="21" t="s">
        <v>22</v>
      </c>
      <c r="J6" s="21" t="s">
        <v>21</v>
      </c>
      <c r="K6" s="21">
        <v>0</v>
      </c>
      <c r="L6" s="21">
        <v>0</v>
      </c>
      <c r="M6" s="21" t="s">
        <v>20</v>
      </c>
      <c r="N6" s="22" t="s">
        <v>20</v>
      </c>
      <c r="O6" s="21" t="s">
        <v>19</v>
      </c>
    </row>
    <row r="7" spans="1:16" x14ac:dyDescent="0.25">
      <c r="A7" s="19" t="s">
        <v>44</v>
      </c>
      <c r="B7" s="7"/>
      <c r="C7" s="7"/>
      <c r="D7" s="7"/>
      <c r="E7" s="7"/>
      <c r="F7" s="7"/>
      <c r="G7" s="7"/>
      <c r="H7" s="7"/>
      <c r="I7" s="7"/>
      <c r="J7" s="7"/>
      <c r="K7" s="7"/>
      <c r="L7" s="7"/>
      <c r="M7" s="7"/>
      <c r="N7" s="7"/>
      <c r="O7" s="7"/>
      <c r="P7" s="11"/>
    </row>
    <row r="8" spans="1:16" x14ac:dyDescent="0.25">
      <c r="A8" s="19" t="s">
        <v>185</v>
      </c>
      <c r="B8" s="7"/>
      <c r="C8" s="7"/>
      <c r="D8" s="7"/>
      <c r="E8" s="7"/>
      <c r="F8" s="7"/>
      <c r="G8" s="7"/>
      <c r="H8" s="7"/>
      <c r="I8" s="7"/>
      <c r="J8" s="7"/>
      <c r="K8" s="7"/>
      <c r="L8" s="7"/>
      <c r="M8" s="7"/>
      <c r="N8" s="7"/>
      <c r="O8" s="7"/>
      <c r="P8" s="11"/>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89" fitToHeight="0" orientation="landscape" verticalDpi="0" r:id="rId1"/>
  <ignoredErrors>
    <ignoredError sqref="M3:M6 N3:N6" calculatedColumn="1"/>
  </ignoredError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595D2-06DC-41D6-B11E-E6C90B3618F1}">
  <sheetPr codeName="Sayfa7">
    <pageSetUpPr fitToPage="1"/>
  </sheetPr>
  <dimension ref="A1:Q10"/>
  <sheetViews>
    <sheetView workbookViewId="0">
      <selection activeCell="A3" sqref="A3"/>
    </sheetView>
  </sheetViews>
  <sheetFormatPr defaultRowHeight="15" x14ac:dyDescent="0.25"/>
  <cols>
    <col min="1" max="1" width="5" customWidth="1"/>
    <col min="2" max="2" width="8.28515625" bestFit="1" customWidth="1"/>
    <col min="3" max="3" width="8.5703125" bestFit="1" customWidth="1"/>
    <col min="4" max="4" width="11.85546875" customWidth="1"/>
    <col min="5" max="5" width="30.7109375" bestFit="1" customWidth="1"/>
    <col min="6" max="6" width="9.28515625" customWidth="1"/>
    <col min="7" max="7" width="5.7109375" customWidth="1"/>
    <col min="8" max="8" width="8.42578125" customWidth="1"/>
    <col min="9" max="9" width="8.28515625" style="2" bestFit="1" customWidth="1"/>
    <col min="10" max="10" width="9.85546875" customWidth="1"/>
    <col min="11" max="11" width="12.85546875" customWidth="1"/>
    <col min="12" max="12" width="10.5703125" customWidth="1"/>
    <col min="13" max="13" width="17.140625" customWidth="1"/>
    <col min="14" max="14" width="16.85546875" customWidth="1"/>
    <col min="15" max="15" width="10.28515625" customWidth="1"/>
    <col min="16" max="16" width="9.7109375" customWidth="1"/>
    <col min="17" max="17" width="10.140625" customWidth="1"/>
  </cols>
  <sheetData>
    <row r="1" spans="1:17" ht="15.75" x14ac:dyDescent="0.25">
      <c r="A1" s="45" t="s">
        <v>193</v>
      </c>
      <c r="B1" s="45"/>
      <c r="C1" s="45"/>
      <c r="D1" s="45"/>
      <c r="E1" s="45"/>
      <c r="F1" s="45"/>
      <c r="G1" s="45"/>
      <c r="H1" s="45"/>
      <c r="I1" s="45"/>
      <c r="J1" s="45"/>
      <c r="K1" s="45"/>
      <c r="L1" s="45"/>
      <c r="M1" s="45"/>
      <c r="N1" s="45"/>
      <c r="O1" s="45"/>
      <c r="P1" s="10"/>
      <c r="Q1" s="10"/>
    </row>
    <row r="2" spans="1:17" s="1" customFormat="1" ht="59.25" customHeight="1" x14ac:dyDescent="0.25">
      <c r="A2" s="8" t="s">
        <v>9</v>
      </c>
      <c r="B2" s="6" t="s">
        <v>40</v>
      </c>
      <c r="C2" s="6" t="s">
        <v>39</v>
      </c>
      <c r="D2" s="9" t="s">
        <v>38</v>
      </c>
      <c r="E2" s="6" t="s">
        <v>188</v>
      </c>
      <c r="F2" s="9" t="s">
        <v>10</v>
      </c>
      <c r="G2" s="6" t="s">
        <v>7</v>
      </c>
      <c r="H2" s="9" t="s">
        <v>8</v>
      </c>
      <c r="I2" s="9" t="s">
        <v>11</v>
      </c>
      <c r="J2" s="9" t="s">
        <v>12</v>
      </c>
      <c r="K2" s="35" t="s">
        <v>179</v>
      </c>
      <c r="L2" s="35" t="s">
        <v>180</v>
      </c>
      <c r="M2" s="9" t="s">
        <v>13</v>
      </c>
      <c r="N2" s="9" t="s">
        <v>14</v>
      </c>
      <c r="O2" s="6" t="s">
        <v>15</v>
      </c>
    </row>
    <row r="3" spans="1:17" x14ac:dyDescent="0.25">
      <c r="A3" s="15">
        <v>1</v>
      </c>
      <c r="B3" s="16" t="s">
        <v>71</v>
      </c>
      <c r="C3" s="19" t="s">
        <v>79</v>
      </c>
      <c r="D3" s="25" t="s">
        <v>150</v>
      </c>
      <c r="E3" s="18" t="s">
        <v>2</v>
      </c>
      <c r="F3" s="19" t="s">
        <v>17</v>
      </c>
      <c r="G3" s="20">
        <v>3.58</v>
      </c>
      <c r="H3" s="21">
        <v>90.2</v>
      </c>
      <c r="I3" s="26">
        <v>50</v>
      </c>
      <c r="J3" s="21">
        <v>84</v>
      </c>
      <c r="K3" s="21">
        <v>0</v>
      </c>
      <c r="L3" s="21">
        <v>0</v>
      </c>
      <c r="M3" s="21">
        <f>(BaşvuruListesi14[[#This Row],[YAZILI PUANI]]*0.75)+(BaşvuruListesi14[[#This Row],[SÖZLÜ PUANI]]*0.25)+BaşvuruListesi14[[#This Row],[ERASMUS+ FAALİYETİNDEN DAHA ÖNE YARARLANMA]]+BaşvuruListesi14[[#This Row],[SEÇİM ÖNCELİKLERİ]]</f>
        <v>58.5</v>
      </c>
      <c r="N3" s="22" t="s">
        <v>20</v>
      </c>
      <c r="O3" s="21" t="s">
        <v>19</v>
      </c>
    </row>
    <row r="4" spans="1:17" x14ac:dyDescent="0.25">
      <c r="A4" s="23">
        <v>2</v>
      </c>
      <c r="B4" s="16" t="s">
        <v>49</v>
      </c>
      <c r="C4" s="16" t="s">
        <v>82</v>
      </c>
      <c r="D4" s="17" t="s">
        <v>111</v>
      </c>
      <c r="E4" s="18" t="s">
        <v>166</v>
      </c>
      <c r="F4" s="19" t="s">
        <v>17</v>
      </c>
      <c r="G4" s="20">
        <v>2.5</v>
      </c>
      <c r="H4" s="21">
        <v>65</v>
      </c>
      <c r="I4" s="21">
        <v>43</v>
      </c>
      <c r="J4" s="21" t="s">
        <v>21</v>
      </c>
      <c r="K4" s="21">
        <v>0</v>
      </c>
      <c r="L4" s="21">
        <v>0</v>
      </c>
      <c r="M4" s="21" t="s">
        <v>20</v>
      </c>
      <c r="N4" s="22" t="s">
        <v>20</v>
      </c>
      <c r="O4" s="21" t="s">
        <v>19</v>
      </c>
    </row>
    <row r="5" spans="1:17" x14ac:dyDescent="0.25">
      <c r="A5" s="15">
        <v>3</v>
      </c>
      <c r="B5" s="16" t="s">
        <v>77</v>
      </c>
      <c r="C5" s="19" t="s">
        <v>92</v>
      </c>
      <c r="D5" s="25" t="s">
        <v>159</v>
      </c>
      <c r="E5" s="18" t="s">
        <v>6</v>
      </c>
      <c r="F5" s="19" t="s">
        <v>17</v>
      </c>
      <c r="G5" s="20">
        <v>2.97</v>
      </c>
      <c r="H5" s="21">
        <v>75.959999999999994</v>
      </c>
      <c r="I5" s="26">
        <v>29</v>
      </c>
      <c r="J5" s="21" t="s">
        <v>21</v>
      </c>
      <c r="K5" s="21">
        <v>0</v>
      </c>
      <c r="L5" s="21">
        <v>0</v>
      </c>
      <c r="M5" s="21" t="s">
        <v>20</v>
      </c>
      <c r="N5" s="22" t="s">
        <v>20</v>
      </c>
      <c r="O5" s="21" t="s">
        <v>19</v>
      </c>
    </row>
    <row r="6" spans="1:17" x14ac:dyDescent="0.25">
      <c r="A6" s="23">
        <v>4</v>
      </c>
      <c r="B6" s="16" t="s">
        <v>48</v>
      </c>
      <c r="C6" s="16" t="s">
        <v>81</v>
      </c>
      <c r="D6" s="17" t="s">
        <v>109</v>
      </c>
      <c r="E6" s="18" t="s">
        <v>6</v>
      </c>
      <c r="F6" s="19" t="s">
        <v>17</v>
      </c>
      <c r="G6" s="20">
        <v>3.13</v>
      </c>
      <c r="H6" s="21">
        <v>79.7</v>
      </c>
      <c r="I6" s="21" t="s">
        <v>22</v>
      </c>
      <c r="J6" s="21" t="s">
        <v>21</v>
      </c>
      <c r="K6" s="21">
        <v>0</v>
      </c>
      <c r="L6" s="21">
        <v>0</v>
      </c>
      <c r="M6" s="21" t="s">
        <v>20</v>
      </c>
      <c r="N6" s="22" t="s">
        <v>20</v>
      </c>
      <c r="O6" s="21" t="s">
        <v>19</v>
      </c>
    </row>
    <row r="7" spans="1:17" x14ac:dyDescent="0.25">
      <c r="A7" s="15">
        <v>5</v>
      </c>
      <c r="B7" s="16" t="s">
        <v>50</v>
      </c>
      <c r="C7" s="19" t="s">
        <v>50</v>
      </c>
      <c r="D7" s="25" t="s">
        <v>113</v>
      </c>
      <c r="E7" s="18" t="s">
        <v>167</v>
      </c>
      <c r="F7" s="19" t="s">
        <v>17</v>
      </c>
      <c r="G7" s="20">
        <v>3.22</v>
      </c>
      <c r="H7" s="21">
        <v>81.8</v>
      </c>
      <c r="I7" s="21" t="s">
        <v>22</v>
      </c>
      <c r="J7" s="21" t="s">
        <v>21</v>
      </c>
      <c r="K7" s="21">
        <v>0</v>
      </c>
      <c r="L7" s="21">
        <v>0</v>
      </c>
      <c r="M7" s="21" t="s">
        <v>20</v>
      </c>
      <c r="N7" s="22" t="s">
        <v>20</v>
      </c>
      <c r="O7" s="21" t="s">
        <v>19</v>
      </c>
    </row>
    <row r="8" spans="1:17" x14ac:dyDescent="0.25">
      <c r="A8" s="23">
        <v>6</v>
      </c>
      <c r="B8" s="16" t="s">
        <v>70</v>
      </c>
      <c r="C8" s="19" t="s">
        <v>80</v>
      </c>
      <c r="D8" s="25" t="s">
        <v>145</v>
      </c>
      <c r="E8" s="18" t="s">
        <v>167</v>
      </c>
      <c r="F8" s="19" t="s">
        <v>17</v>
      </c>
      <c r="G8" s="20">
        <v>2.75</v>
      </c>
      <c r="H8" s="21">
        <v>70.83</v>
      </c>
      <c r="I8" s="21" t="s">
        <v>22</v>
      </c>
      <c r="J8" s="21" t="s">
        <v>21</v>
      </c>
      <c r="K8" s="21">
        <v>0</v>
      </c>
      <c r="L8" s="21">
        <v>0</v>
      </c>
      <c r="M8" s="21" t="s">
        <v>20</v>
      </c>
      <c r="N8" s="22" t="s">
        <v>20</v>
      </c>
      <c r="O8" s="21" t="s">
        <v>19</v>
      </c>
    </row>
    <row r="9" spans="1:17" x14ac:dyDescent="0.25">
      <c r="A9" s="19" t="s">
        <v>44</v>
      </c>
      <c r="B9" s="7"/>
      <c r="C9" s="7"/>
      <c r="D9" s="7"/>
      <c r="E9" s="7"/>
      <c r="F9" s="7"/>
      <c r="G9" s="7"/>
      <c r="H9" s="7"/>
      <c r="I9" s="7"/>
      <c r="J9" s="7"/>
      <c r="K9" s="7"/>
      <c r="L9" s="7"/>
      <c r="M9" s="7"/>
      <c r="N9" s="7"/>
      <c r="O9" s="7"/>
      <c r="P9" s="11"/>
      <c r="Q9" s="11"/>
    </row>
    <row r="10" spans="1:17" x14ac:dyDescent="0.25">
      <c r="A10" s="19" t="s">
        <v>185</v>
      </c>
      <c r="B10" s="7"/>
      <c r="C10" s="7"/>
      <c r="D10" s="7"/>
      <c r="E10" s="7"/>
      <c r="F10" s="7"/>
      <c r="G10" s="7"/>
      <c r="H10" s="7"/>
      <c r="I10" s="7"/>
      <c r="J10" s="7"/>
      <c r="K10" s="7"/>
      <c r="L10" s="7"/>
      <c r="M10" s="7"/>
      <c r="N10" s="7"/>
      <c r="O10" s="7"/>
      <c r="P10" s="11"/>
      <c r="Q10" s="11"/>
    </row>
  </sheetData>
  <mergeCells count="1">
    <mergeCell ref="A1:O1"/>
  </mergeCells>
  <phoneticPr fontId="5" type="noConversion"/>
  <printOptions horizontalCentered="1"/>
  <pageMargins left="0.55118110236220474" right="0.55118110236220474" top="0.55118110236220474" bottom="0.55118110236220474" header="0.51181102362204722" footer="0.74803149606299213"/>
  <pageSetup paperSize="9" scale="80" fitToHeight="0" orientation="landscape" verticalDpi="0" r:id="rId1"/>
  <ignoredErrors>
    <ignoredError sqref="N3:N4 M3:M8 N5:N8"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Lisansüstü Eğitim Enstitüsü</vt:lpstr>
      <vt:lpstr>Eğitim Fakültesi (İngilizce)</vt:lpstr>
      <vt:lpstr>Eğitim Fakültesi (Almanca)</vt:lpstr>
      <vt:lpstr>Eğitim Fakült. (Diğer Bölümler)</vt:lpstr>
      <vt:lpstr>İlahiyat Fakültesi</vt:lpstr>
      <vt:lpstr>İ.İ.B.F.</vt:lpstr>
      <vt:lpstr>Mühendislik Fakültesi</vt:lpstr>
      <vt:lpstr>Sağlık Bilimleri Fakültesi</vt:lpstr>
      <vt:lpstr>Çölemerik MYO</vt:lpstr>
      <vt:lpstr>Sağlık Hizmetleri MYO</vt:lpstr>
      <vt:lpstr>Yüksekova MYO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Savaş Beyter</dc:creator>
  <cp:lastModifiedBy>Savaş Beyter</cp:lastModifiedBy>
  <cp:lastPrinted>2023-05-04T14:49:28Z</cp:lastPrinted>
  <dcterms:created xsi:type="dcterms:W3CDTF">2022-04-22T23:42:39Z</dcterms:created>
  <dcterms:modified xsi:type="dcterms:W3CDTF">2023-05-04T15:42:14Z</dcterms:modified>
</cp:coreProperties>
</file>